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Doaperfs01\operations\OutsideSvcs\ACTUARY\GASB67.68Reports\FY2025\GASB 68\Actuary Data- Allocations, 67-68 reports\"/>
    </mc:Choice>
  </mc:AlternateContent>
  <xr:revisionPtr revIDLastSave="0" documentId="13_ncr:1_{B2B544D2-C67C-4D92-9FD4-E16D75A2EF37}" xr6:coauthVersionLast="47" xr6:coauthVersionMax="47" xr10:uidLastSave="{00000000-0000-0000-0000-000000000000}"/>
  <bookViews>
    <workbookView xWindow="-96" yWindow="-96" windowWidth="23232" windowHeight="12432" xr2:uid="{B11C7CD2-2527-4C7E-AAAB-4E20695FD2F4}"/>
  </bookViews>
  <sheets>
    <sheet name="2025 Allocation" sheetId="1" r:id="rId1"/>
  </sheets>
  <definedNames>
    <definedName name="_xlnm._FilterDatabase" localSheetId="0" hidden="1">'2025 Allocation'!$A$10:$AI$582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82" i="1" l="1"/>
  <c r="N582" i="1"/>
  <c r="Y12" i="1" l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L575" i="1"/>
  <c r="K575" i="1"/>
  <c r="M575" i="1" s="1"/>
  <c r="L576" i="1"/>
  <c r="K576" i="1"/>
  <c r="M576" i="1" s="1"/>
  <c r="L577" i="1"/>
  <c r="K577" i="1"/>
  <c r="M577" i="1" s="1"/>
  <c r="L578" i="1"/>
  <c r="K578" i="1"/>
  <c r="M578" i="1" s="1"/>
  <c r="L579" i="1"/>
  <c r="K579" i="1"/>
  <c r="M579" i="1" s="1"/>
  <c r="L580" i="1"/>
  <c r="K580" i="1"/>
  <c r="M580" i="1" s="1"/>
  <c r="L581" i="1"/>
  <c r="K581" i="1"/>
  <c r="M581" i="1" s="1"/>
  <c r="L582" i="1"/>
  <c r="K582" i="1"/>
  <c r="M582" i="1" s="1"/>
  <c r="L574" i="1" l="1"/>
  <c r="K574" i="1"/>
  <c r="M574" i="1" s="1"/>
  <c r="N574" i="1"/>
  <c r="L573" i="1"/>
  <c r="K573" i="1"/>
  <c r="M573" i="1" s="1"/>
  <c r="N573" i="1"/>
  <c r="L572" i="1"/>
  <c r="K572" i="1"/>
  <c r="M572" i="1" s="1"/>
  <c r="N572" i="1"/>
  <c r="L571" i="1"/>
  <c r="K571" i="1"/>
  <c r="M571" i="1" s="1"/>
  <c r="N571" i="1"/>
  <c r="L570" i="1"/>
  <c r="K570" i="1"/>
  <c r="M570" i="1" s="1"/>
  <c r="N570" i="1"/>
  <c r="L569" i="1"/>
  <c r="K569" i="1"/>
  <c r="M569" i="1" s="1"/>
  <c r="N569" i="1"/>
  <c r="L568" i="1"/>
  <c r="K568" i="1"/>
  <c r="M568" i="1" s="1"/>
  <c r="N568" i="1"/>
  <c r="L567" i="1"/>
  <c r="K567" i="1"/>
  <c r="M567" i="1" s="1"/>
  <c r="N567" i="1"/>
  <c r="L566" i="1"/>
  <c r="K566" i="1"/>
  <c r="M566" i="1" s="1"/>
  <c r="N566" i="1"/>
  <c r="L565" i="1"/>
  <c r="K565" i="1"/>
  <c r="M565" i="1" s="1"/>
  <c r="N565" i="1"/>
  <c r="L564" i="1"/>
  <c r="K564" i="1"/>
  <c r="M564" i="1" s="1"/>
  <c r="N564" i="1"/>
  <c r="L563" i="1"/>
  <c r="K563" i="1"/>
  <c r="M563" i="1" s="1"/>
  <c r="N563" i="1"/>
  <c r="L562" i="1"/>
  <c r="K562" i="1"/>
  <c r="M562" i="1" s="1"/>
  <c r="N562" i="1"/>
  <c r="L561" i="1"/>
  <c r="K561" i="1"/>
  <c r="M561" i="1" s="1"/>
  <c r="N561" i="1"/>
  <c r="L560" i="1"/>
  <c r="K560" i="1"/>
  <c r="M560" i="1" s="1"/>
  <c r="N560" i="1"/>
  <c r="L559" i="1"/>
  <c r="K559" i="1"/>
  <c r="M559" i="1" s="1"/>
  <c r="N559" i="1"/>
  <c r="L558" i="1"/>
  <c r="K558" i="1"/>
  <c r="M558" i="1" s="1"/>
  <c r="N558" i="1"/>
  <c r="L557" i="1"/>
  <c r="K557" i="1"/>
  <c r="M557" i="1" s="1"/>
  <c r="N557" i="1"/>
  <c r="L556" i="1"/>
  <c r="K556" i="1"/>
  <c r="M556" i="1" s="1"/>
  <c r="N556" i="1"/>
  <c r="L555" i="1"/>
  <c r="K555" i="1"/>
  <c r="M555" i="1" s="1"/>
  <c r="N555" i="1"/>
  <c r="L554" i="1"/>
  <c r="K554" i="1"/>
  <c r="M554" i="1" s="1"/>
  <c r="N554" i="1"/>
  <c r="L553" i="1"/>
  <c r="K553" i="1"/>
  <c r="M553" i="1" s="1"/>
  <c r="N553" i="1"/>
  <c r="L552" i="1"/>
  <c r="K552" i="1"/>
  <c r="M552" i="1" s="1"/>
  <c r="N552" i="1"/>
  <c r="L551" i="1"/>
  <c r="K551" i="1"/>
  <c r="M551" i="1" s="1"/>
  <c r="N551" i="1"/>
  <c r="L550" i="1"/>
  <c r="K550" i="1"/>
  <c r="M550" i="1" s="1"/>
  <c r="N550" i="1"/>
  <c r="L549" i="1"/>
  <c r="K549" i="1"/>
  <c r="M549" i="1" s="1"/>
  <c r="N549" i="1"/>
  <c r="L548" i="1"/>
  <c r="K548" i="1"/>
  <c r="M548" i="1" s="1"/>
  <c r="N548" i="1"/>
  <c r="L547" i="1"/>
  <c r="K547" i="1"/>
  <c r="M547" i="1" s="1"/>
  <c r="N547" i="1"/>
  <c r="L546" i="1"/>
  <c r="K546" i="1"/>
  <c r="M546" i="1" s="1"/>
  <c r="N546" i="1"/>
  <c r="L545" i="1"/>
  <c r="K545" i="1"/>
  <c r="M545" i="1" s="1"/>
  <c r="N545" i="1"/>
  <c r="L544" i="1"/>
  <c r="K544" i="1"/>
  <c r="M544" i="1" s="1"/>
  <c r="N544" i="1"/>
  <c r="L543" i="1"/>
  <c r="K543" i="1"/>
  <c r="M543" i="1" s="1"/>
  <c r="N543" i="1"/>
  <c r="L542" i="1"/>
  <c r="K542" i="1"/>
  <c r="M542" i="1" s="1"/>
  <c r="N542" i="1"/>
  <c r="L541" i="1"/>
  <c r="K541" i="1"/>
  <c r="M541" i="1" s="1"/>
  <c r="N541" i="1"/>
  <c r="L540" i="1"/>
  <c r="K540" i="1"/>
  <c r="M540" i="1" s="1"/>
  <c r="N540" i="1"/>
  <c r="L539" i="1"/>
  <c r="K539" i="1"/>
  <c r="M539" i="1" s="1"/>
  <c r="N539" i="1"/>
  <c r="L538" i="1"/>
  <c r="K538" i="1"/>
  <c r="M538" i="1" s="1"/>
  <c r="N538" i="1"/>
  <c r="L537" i="1"/>
  <c r="K537" i="1"/>
  <c r="M537" i="1" s="1"/>
  <c r="N537" i="1"/>
  <c r="L536" i="1"/>
  <c r="K536" i="1"/>
  <c r="M536" i="1" s="1"/>
  <c r="N536" i="1"/>
  <c r="L535" i="1"/>
  <c r="K535" i="1"/>
  <c r="M535" i="1" s="1"/>
  <c r="N535" i="1"/>
  <c r="L534" i="1"/>
  <c r="K534" i="1"/>
  <c r="M534" i="1" s="1"/>
  <c r="N534" i="1"/>
  <c r="L533" i="1"/>
  <c r="K533" i="1"/>
  <c r="M533" i="1" s="1"/>
  <c r="N533" i="1"/>
  <c r="L532" i="1"/>
  <c r="K532" i="1"/>
  <c r="M532" i="1" s="1"/>
  <c r="N532" i="1"/>
  <c r="L531" i="1"/>
  <c r="K531" i="1"/>
  <c r="M531" i="1" s="1"/>
  <c r="N531" i="1"/>
  <c r="L530" i="1"/>
  <c r="K530" i="1"/>
  <c r="M530" i="1" s="1"/>
  <c r="N530" i="1"/>
  <c r="L529" i="1"/>
  <c r="K529" i="1"/>
  <c r="M529" i="1" s="1"/>
  <c r="N529" i="1"/>
  <c r="L528" i="1"/>
  <c r="K528" i="1"/>
  <c r="M528" i="1" s="1"/>
  <c r="N528" i="1"/>
  <c r="L527" i="1"/>
  <c r="K527" i="1"/>
  <c r="M527" i="1" s="1"/>
  <c r="N527" i="1"/>
  <c r="L526" i="1"/>
  <c r="K526" i="1"/>
  <c r="M526" i="1" s="1"/>
  <c r="N526" i="1"/>
  <c r="L525" i="1"/>
  <c r="K525" i="1"/>
  <c r="M525" i="1" s="1"/>
  <c r="N525" i="1"/>
  <c r="L524" i="1"/>
  <c r="K524" i="1"/>
  <c r="M524" i="1" s="1"/>
  <c r="N524" i="1"/>
  <c r="L523" i="1"/>
  <c r="K523" i="1"/>
  <c r="M523" i="1" s="1"/>
  <c r="N523" i="1"/>
  <c r="L522" i="1"/>
  <c r="K522" i="1"/>
  <c r="M522" i="1" s="1"/>
  <c r="N522" i="1"/>
  <c r="L521" i="1"/>
  <c r="K521" i="1"/>
  <c r="M521" i="1" s="1"/>
  <c r="N521" i="1"/>
  <c r="L520" i="1"/>
  <c r="K520" i="1"/>
  <c r="M520" i="1" s="1"/>
  <c r="N520" i="1"/>
  <c r="L519" i="1"/>
  <c r="K519" i="1"/>
  <c r="M519" i="1" s="1"/>
  <c r="N519" i="1"/>
  <c r="L518" i="1"/>
  <c r="K518" i="1"/>
  <c r="M518" i="1" s="1"/>
  <c r="N518" i="1"/>
  <c r="L517" i="1"/>
  <c r="K517" i="1"/>
  <c r="M517" i="1" s="1"/>
  <c r="N517" i="1"/>
  <c r="L516" i="1"/>
  <c r="K516" i="1"/>
  <c r="M516" i="1" s="1"/>
  <c r="N516" i="1"/>
  <c r="L515" i="1"/>
  <c r="K515" i="1"/>
  <c r="M515" i="1" s="1"/>
  <c r="N515" i="1"/>
  <c r="L514" i="1"/>
  <c r="K514" i="1"/>
  <c r="M514" i="1" s="1"/>
  <c r="N514" i="1"/>
  <c r="L513" i="1"/>
  <c r="K513" i="1"/>
  <c r="M513" i="1" s="1"/>
  <c r="N513" i="1"/>
  <c r="L512" i="1"/>
  <c r="K512" i="1"/>
  <c r="M512" i="1" s="1"/>
  <c r="N512" i="1"/>
  <c r="L511" i="1"/>
  <c r="K511" i="1"/>
  <c r="M511" i="1" s="1"/>
  <c r="N511" i="1"/>
  <c r="L510" i="1"/>
  <c r="K510" i="1"/>
  <c r="M510" i="1" s="1"/>
  <c r="N510" i="1"/>
  <c r="L509" i="1"/>
  <c r="K509" i="1"/>
  <c r="M509" i="1" s="1"/>
  <c r="N509" i="1"/>
  <c r="L508" i="1"/>
  <c r="K508" i="1"/>
  <c r="M508" i="1" s="1"/>
  <c r="N508" i="1"/>
  <c r="L507" i="1"/>
  <c r="K507" i="1"/>
  <c r="M507" i="1" s="1"/>
  <c r="N507" i="1"/>
  <c r="L506" i="1"/>
  <c r="K506" i="1"/>
  <c r="M506" i="1" s="1"/>
  <c r="N506" i="1"/>
  <c r="L505" i="1"/>
  <c r="K505" i="1"/>
  <c r="M505" i="1" s="1"/>
  <c r="N505" i="1"/>
  <c r="L504" i="1"/>
  <c r="K504" i="1"/>
  <c r="M504" i="1" s="1"/>
  <c r="N504" i="1"/>
  <c r="L503" i="1"/>
  <c r="K503" i="1"/>
  <c r="M503" i="1" s="1"/>
  <c r="N503" i="1"/>
  <c r="L502" i="1"/>
  <c r="K502" i="1"/>
  <c r="M502" i="1" s="1"/>
  <c r="N502" i="1"/>
  <c r="L501" i="1"/>
  <c r="K501" i="1"/>
  <c r="M501" i="1" s="1"/>
  <c r="N501" i="1"/>
  <c r="L500" i="1"/>
  <c r="K500" i="1"/>
  <c r="M500" i="1" s="1"/>
  <c r="N500" i="1"/>
  <c r="L499" i="1"/>
  <c r="K499" i="1"/>
  <c r="M499" i="1" s="1"/>
  <c r="N499" i="1"/>
  <c r="L498" i="1"/>
  <c r="K498" i="1"/>
  <c r="M498" i="1" s="1"/>
  <c r="N498" i="1"/>
  <c r="L497" i="1"/>
  <c r="K497" i="1"/>
  <c r="M497" i="1" s="1"/>
  <c r="N497" i="1"/>
  <c r="L496" i="1"/>
  <c r="K496" i="1"/>
  <c r="M496" i="1" s="1"/>
  <c r="N496" i="1"/>
  <c r="L495" i="1"/>
  <c r="K495" i="1"/>
  <c r="M495" i="1" s="1"/>
  <c r="N495" i="1"/>
  <c r="L494" i="1"/>
  <c r="K494" i="1"/>
  <c r="M494" i="1" s="1"/>
  <c r="N494" i="1"/>
  <c r="L493" i="1"/>
  <c r="K493" i="1"/>
  <c r="M493" i="1" s="1"/>
  <c r="N493" i="1"/>
  <c r="L492" i="1"/>
  <c r="K492" i="1"/>
  <c r="M492" i="1" s="1"/>
  <c r="N492" i="1"/>
  <c r="L491" i="1"/>
  <c r="K491" i="1"/>
  <c r="M491" i="1" s="1"/>
  <c r="N491" i="1"/>
  <c r="L490" i="1"/>
  <c r="K490" i="1"/>
  <c r="M490" i="1" s="1"/>
  <c r="N490" i="1"/>
  <c r="L489" i="1"/>
  <c r="K489" i="1"/>
  <c r="M489" i="1" s="1"/>
  <c r="N489" i="1"/>
  <c r="L488" i="1"/>
  <c r="K488" i="1"/>
  <c r="M488" i="1" s="1"/>
  <c r="N488" i="1"/>
  <c r="L487" i="1"/>
  <c r="K487" i="1"/>
  <c r="M487" i="1" s="1"/>
  <c r="N487" i="1"/>
  <c r="L486" i="1"/>
  <c r="K486" i="1"/>
  <c r="M486" i="1" s="1"/>
  <c r="N486" i="1"/>
  <c r="L485" i="1"/>
  <c r="K485" i="1"/>
  <c r="M485" i="1" s="1"/>
  <c r="N485" i="1"/>
  <c r="L484" i="1"/>
  <c r="K484" i="1"/>
  <c r="M484" i="1" s="1"/>
  <c r="N484" i="1"/>
  <c r="L483" i="1"/>
  <c r="K483" i="1"/>
  <c r="M483" i="1" s="1"/>
  <c r="N483" i="1"/>
  <c r="L482" i="1"/>
  <c r="K482" i="1"/>
  <c r="M482" i="1" s="1"/>
  <c r="N482" i="1"/>
  <c r="L481" i="1"/>
  <c r="K481" i="1"/>
  <c r="M481" i="1" s="1"/>
  <c r="N481" i="1"/>
  <c r="L480" i="1"/>
  <c r="K480" i="1"/>
  <c r="M480" i="1" s="1"/>
  <c r="N480" i="1"/>
  <c r="L479" i="1"/>
  <c r="K479" i="1"/>
  <c r="M479" i="1" s="1"/>
  <c r="N479" i="1"/>
  <c r="L478" i="1"/>
  <c r="K478" i="1"/>
  <c r="M478" i="1" s="1"/>
  <c r="N478" i="1"/>
  <c r="L477" i="1"/>
  <c r="K477" i="1"/>
  <c r="M477" i="1" s="1"/>
  <c r="N477" i="1"/>
  <c r="L476" i="1"/>
  <c r="K476" i="1"/>
  <c r="M476" i="1" s="1"/>
  <c r="N476" i="1"/>
  <c r="L475" i="1"/>
  <c r="K475" i="1"/>
  <c r="M475" i="1" s="1"/>
  <c r="N475" i="1"/>
  <c r="L474" i="1"/>
  <c r="K474" i="1"/>
  <c r="M474" i="1" s="1"/>
  <c r="N474" i="1"/>
  <c r="L473" i="1"/>
  <c r="K473" i="1"/>
  <c r="M473" i="1" s="1"/>
  <c r="N473" i="1"/>
  <c r="L472" i="1"/>
  <c r="K472" i="1"/>
  <c r="M472" i="1" s="1"/>
  <c r="N472" i="1"/>
  <c r="L471" i="1"/>
  <c r="K471" i="1"/>
  <c r="M471" i="1" s="1"/>
  <c r="N471" i="1"/>
  <c r="L470" i="1"/>
  <c r="K470" i="1"/>
  <c r="M470" i="1" s="1"/>
  <c r="N470" i="1"/>
  <c r="L469" i="1"/>
  <c r="K469" i="1"/>
  <c r="M469" i="1" s="1"/>
  <c r="N469" i="1"/>
  <c r="L468" i="1"/>
  <c r="K468" i="1"/>
  <c r="M468" i="1" s="1"/>
  <c r="N468" i="1"/>
  <c r="L467" i="1"/>
  <c r="K467" i="1"/>
  <c r="M467" i="1" s="1"/>
  <c r="N467" i="1"/>
  <c r="L466" i="1"/>
  <c r="K466" i="1"/>
  <c r="M466" i="1" s="1"/>
  <c r="N466" i="1"/>
  <c r="L465" i="1"/>
  <c r="K465" i="1"/>
  <c r="M465" i="1" s="1"/>
  <c r="N465" i="1"/>
  <c r="L464" i="1"/>
  <c r="K464" i="1"/>
  <c r="M464" i="1" s="1"/>
  <c r="N464" i="1"/>
  <c r="L463" i="1"/>
  <c r="K463" i="1"/>
  <c r="M463" i="1" s="1"/>
  <c r="N463" i="1"/>
  <c r="L462" i="1"/>
  <c r="K462" i="1"/>
  <c r="M462" i="1" s="1"/>
  <c r="N462" i="1"/>
  <c r="L461" i="1"/>
  <c r="K461" i="1"/>
  <c r="M461" i="1" s="1"/>
  <c r="N461" i="1"/>
  <c r="L460" i="1"/>
  <c r="K460" i="1"/>
  <c r="M460" i="1" s="1"/>
  <c r="N460" i="1"/>
  <c r="L459" i="1"/>
  <c r="K459" i="1"/>
  <c r="M459" i="1" s="1"/>
  <c r="N459" i="1"/>
  <c r="L458" i="1"/>
  <c r="K458" i="1"/>
  <c r="M458" i="1" s="1"/>
  <c r="N458" i="1"/>
  <c r="L457" i="1"/>
  <c r="K457" i="1"/>
  <c r="M457" i="1" s="1"/>
  <c r="N457" i="1"/>
  <c r="L456" i="1"/>
  <c r="K456" i="1"/>
  <c r="M456" i="1" s="1"/>
  <c r="N456" i="1"/>
  <c r="L455" i="1"/>
  <c r="K455" i="1"/>
  <c r="M455" i="1" s="1"/>
  <c r="N455" i="1"/>
  <c r="L454" i="1"/>
  <c r="K454" i="1"/>
  <c r="M454" i="1" s="1"/>
  <c r="N454" i="1"/>
  <c r="L453" i="1"/>
  <c r="K453" i="1"/>
  <c r="M453" i="1" s="1"/>
  <c r="N453" i="1"/>
  <c r="L452" i="1"/>
  <c r="K452" i="1"/>
  <c r="M452" i="1" s="1"/>
  <c r="N452" i="1"/>
  <c r="L451" i="1"/>
  <c r="K451" i="1"/>
  <c r="M451" i="1" s="1"/>
  <c r="N451" i="1"/>
  <c r="L450" i="1"/>
  <c r="K450" i="1"/>
  <c r="M450" i="1" s="1"/>
  <c r="N450" i="1"/>
  <c r="L449" i="1"/>
  <c r="K449" i="1"/>
  <c r="M449" i="1" s="1"/>
  <c r="N449" i="1"/>
  <c r="L448" i="1"/>
  <c r="K448" i="1"/>
  <c r="M448" i="1" s="1"/>
  <c r="N448" i="1"/>
  <c r="L447" i="1"/>
  <c r="K447" i="1"/>
  <c r="M447" i="1" s="1"/>
  <c r="N447" i="1"/>
  <c r="L446" i="1"/>
  <c r="K446" i="1"/>
  <c r="M446" i="1" s="1"/>
  <c r="N446" i="1"/>
  <c r="L445" i="1"/>
  <c r="K445" i="1"/>
  <c r="M445" i="1" s="1"/>
  <c r="N445" i="1"/>
  <c r="L444" i="1"/>
  <c r="K444" i="1"/>
  <c r="M444" i="1" s="1"/>
  <c r="N444" i="1"/>
  <c r="L443" i="1"/>
  <c r="K443" i="1"/>
  <c r="M443" i="1" s="1"/>
  <c r="N443" i="1"/>
  <c r="L442" i="1"/>
  <c r="K442" i="1"/>
  <c r="M442" i="1" s="1"/>
  <c r="N442" i="1"/>
  <c r="L441" i="1"/>
  <c r="K441" i="1"/>
  <c r="M441" i="1" s="1"/>
  <c r="N441" i="1"/>
  <c r="L440" i="1"/>
  <c r="K440" i="1"/>
  <c r="M440" i="1" s="1"/>
  <c r="N440" i="1"/>
  <c r="L439" i="1"/>
  <c r="K439" i="1"/>
  <c r="M439" i="1" s="1"/>
  <c r="N439" i="1"/>
  <c r="L438" i="1"/>
  <c r="K438" i="1"/>
  <c r="M438" i="1" s="1"/>
  <c r="N438" i="1"/>
  <c r="L437" i="1"/>
  <c r="K437" i="1"/>
  <c r="M437" i="1" s="1"/>
  <c r="N437" i="1"/>
  <c r="L436" i="1"/>
  <c r="K436" i="1"/>
  <c r="M436" i="1" s="1"/>
  <c r="N436" i="1"/>
  <c r="L435" i="1"/>
  <c r="K435" i="1"/>
  <c r="M435" i="1" s="1"/>
  <c r="N435" i="1"/>
  <c r="L434" i="1"/>
  <c r="K434" i="1"/>
  <c r="M434" i="1" s="1"/>
  <c r="N434" i="1"/>
  <c r="L433" i="1"/>
  <c r="K433" i="1"/>
  <c r="M433" i="1" s="1"/>
  <c r="N433" i="1"/>
  <c r="L432" i="1"/>
  <c r="K432" i="1"/>
  <c r="M432" i="1" s="1"/>
  <c r="N432" i="1"/>
  <c r="L431" i="1"/>
  <c r="K431" i="1"/>
  <c r="M431" i="1" s="1"/>
  <c r="N431" i="1"/>
  <c r="L430" i="1"/>
  <c r="K430" i="1"/>
  <c r="M430" i="1" s="1"/>
  <c r="N430" i="1"/>
  <c r="L429" i="1"/>
  <c r="K429" i="1"/>
  <c r="M429" i="1" s="1"/>
  <c r="N429" i="1"/>
  <c r="L428" i="1"/>
  <c r="K428" i="1"/>
  <c r="M428" i="1" s="1"/>
  <c r="N428" i="1"/>
  <c r="L427" i="1"/>
  <c r="K427" i="1"/>
  <c r="M427" i="1" s="1"/>
  <c r="N427" i="1"/>
  <c r="L426" i="1"/>
  <c r="K426" i="1"/>
  <c r="M426" i="1" s="1"/>
  <c r="N426" i="1"/>
  <c r="L425" i="1"/>
  <c r="K425" i="1"/>
  <c r="M425" i="1" s="1"/>
  <c r="N425" i="1"/>
  <c r="L424" i="1"/>
  <c r="K424" i="1"/>
  <c r="M424" i="1" s="1"/>
  <c r="N424" i="1"/>
  <c r="L423" i="1"/>
  <c r="K423" i="1"/>
  <c r="M423" i="1" s="1"/>
  <c r="N423" i="1"/>
  <c r="L422" i="1"/>
  <c r="K422" i="1"/>
  <c r="M422" i="1" s="1"/>
  <c r="N422" i="1"/>
  <c r="L421" i="1"/>
  <c r="K421" i="1"/>
  <c r="M421" i="1" s="1"/>
  <c r="N421" i="1"/>
  <c r="L420" i="1"/>
  <c r="K420" i="1"/>
  <c r="M420" i="1" s="1"/>
  <c r="N420" i="1"/>
  <c r="L419" i="1"/>
  <c r="K419" i="1"/>
  <c r="M419" i="1" s="1"/>
  <c r="N419" i="1"/>
  <c r="L418" i="1"/>
  <c r="K418" i="1"/>
  <c r="M418" i="1" s="1"/>
  <c r="N418" i="1"/>
  <c r="L417" i="1"/>
  <c r="K417" i="1"/>
  <c r="M417" i="1" s="1"/>
  <c r="N417" i="1"/>
  <c r="L416" i="1"/>
  <c r="K416" i="1"/>
  <c r="M416" i="1" s="1"/>
  <c r="N416" i="1"/>
  <c r="L415" i="1"/>
  <c r="K415" i="1"/>
  <c r="M415" i="1" s="1"/>
  <c r="N415" i="1"/>
  <c r="L414" i="1"/>
  <c r="K414" i="1"/>
  <c r="M414" i="1" s="1"/>
  <c r="N414" i="1"/>
  <c r="L413" i="1"/>
  <c r="K413" i="1"/>
  <c r="M413" i="1" s="1"/>
  <c r="N413" i="1"/>
  <c r="L412" i="1"/>
  <c r="K412" i="1"/>
  <c r="M412" i="1" s="1"/>
  <c r="N412" i="1"/>
  <c r="L411" i="1"/>
  <c r="K411" i="1"/>
  <c r="M411" i="1" s="1"/>
  <c r="N411" i="1"/>
  <c r="L410" i="1"/>
  <c r="K410" i="1"/>
  <c r="M410" i="1" s="1"/>
  <c r="N410" i="1"/>
  <c r="L409" i="1"/>
  <c r="K409" i="1"/>
  <c r="M409" i="1" s="1"/>
  <c r="N409" i="1"/>
  <c r="L408" i="1"/>
  <c r="K408" i="1"/>
  <c r="M408" i="1" s="1"/>
  <c r="N408" i="1"/>
  <c r="L407" i="1"/>
  <c r="K407" i="1"/>
  <c r="M407" i="1" s="1"/>
  <c r="N407" i="1"/>
  <c r="L406" i="1"/>
  <c r="K406" i="1"/>
  <c r="M406" i="1" s="1"/>
  <c r="N406" i="1"/>
  <c r="L405" i="1"/>
  <c r="K405" i="1"/>
  <c r="M405" i="1" s="1"/>
  <c r="N405" i="1"/>
  <c r="L404" i="1"/>
  <c r="K404" i="1"/>
  <c r="M404" i="1" s="1"/>
  <c r="N404" i="1"/>
  <c r="L403" i="1"/>
  <c r="K403" i="1"/>
  <c r="M403" i="1" s="1"/>
  <c r="N403" i="1"/>
  <c r="L402" i="1"/>
  <c r="K402" i="1"/>
  <c r="M402" i="1" s="1"/>
  <c r="N402" i="1"/>
  <c r="L401" i="1"/>
  <c r="K401" i="1"/>
  <c r="M401" i="1" s="1"/>
  <c r="N401" i="1"/>
  <c r="L400" i="1"/>
  <c r="K400" i="1"/>
  <c r="M400" i="1" s="1"/>
  <c r="N400" i="1"/>
  <c r="L399" i="1"/>
  <c r="K399" i="1"/>
  <c r="M399" i="1" s="1"/>
  <c r="N399" i="1"/>
  <c r="L398" i="1"/>
  <c r="K398" i="1"/>
  <c r="M398" i="1" s="1"/>
  <c r="N398" i="1"/>
  <c r="L397" i="1"/>
  <c r="K397" i="1"/>
  <c r="M397" i="1" s="1"/>
  <c r="N397" i="1"/>
  <c r="L396" i="1"/>
  <c r="K396" i="1"/>
  <c r="M396" i="1" s="1"/>
  <c r="N396" i="1"/>
  <c r="L395" i="1"/>
  <c r="K395" i="1"/>
  <c r="M395" i="1" s="1"/>
  <c r="N395" i="1"/>
  <c r="L394" i="1"/>
  <c r="K394" i="1"/>
  <c r="M394" i="1" s="1"/>
  <c r="N394" i="1"/>
  <c r="L393" i="1"/>
  <c r="K393" i="1"/>
  <c r="M393" i="1" s="1"/>
  <c r="N393" i="1"/>
  <c r="L392" i="1"/>
  <c r="K392" i="1"/>
  <c r="M392" i="1" s="1"/>
  <c r="N392" i="1"/>
  <c r="L391" i="1"/>
  <c r="K391" i="1"/>
  <c r="M391" i="1" s="1"/>
  <c r="N391" i="1"/>
  <c r="L390" i="1"/>
  <c r="K390" i="1"/>
  <c r="M390" i="1" s="1"/>
  <c r="N390" i="1"/>
  <c r="L389" i="1"/>
  <c r="K389" i="1"/>
  <c r="M389" i="1" s="1"/>
  <c r="N389" i="1"/>
  <c r="L388" i="1"/>
  <c r="K388" i="1"/>
  <c r="M388" i="1" s="1"/>
  <c r="N388" i="1"/>
  <c r="L387" i="1"/>
  <c r="K387" i="1"/>
  <c r="M387" i="1" s="1"/>
  <c r="N387" i="1"/>
  <c r="L386" i="1"/>
  <c r="K386" i="1"/>
  <c r="M386" i="1" s="1"/>
  <c r="N386" i="1"/>
  <c r="L385" i="1"/>
  <c r="K385" i="1"/>
  <c r="M385" i="1" s="1"/>
  <c r="N385" i="1"/>
  <c r="L384" i="1"/>
  <c r="K384" i="1"/>
  <c r="M384" i="1" s="1"/>
  <c r="N384" i="1"/>
  <c r="L383" i="1"/>
  <c r="K383" i="1"/>
  <c r="M383" i="1" s="1"/>
  <c r="N383" i="1"/>
  <c r="L382" i="1"/>
  <c r="K382" i="1"/>
  <c r="M382" i="1" s="1"/>
  <c r="N382" i="1"/>
  <c r="L381" i="1"/>
  <c r="K381" i="1"/>
  <c r="M381" i="1" s="1"/>
  <c r="N381" i="1"/>
  <c r="L380" i="1"/>
  <c r="K380" i="1"/>
  <c r="M380" i="1" s="1"/>
  <c r="N380" i="1"/>
  <c r="L379" i="1"/>
  <c r="K379" i="1"/>
  <c r="M379" i="1" s="1"/>
  <c r="N379" i="1"/>
  <c r="L378" i="1"/>
  <c r="K378" i="1"/>
  <c r="M378" i="1" s="1"/>
  <c r="N378" i="1"/>
  <c r="L377" i="1"/>
  <c r="K377" i="1"/>
  <c r="M377" i="1" s="1"/>
  <c r="N377" i="1"/>
  <c r="L376" i="1"/>
  <c r="K376" i="1"/>
  <c r="M376" i="1" s="1"/>
  <c r="N376" i="1"/>
  <c r="L375" i="1"/>
  <c r="K375" i="1"/>
  <c r="M375" i="1" s="1"/>
  <c r="N375" i="1"/>
  <c r="L374" i="1"/>
  <c r="K374" i="1"/>
  <c r="M374" i="1" s="1"/>
  <c r="N374" i="1"/>
  <c r="L373" i="1"/>
  <c r="K373" i="1"/>
  <c r="M373" i="1" s="1"/>
  <c r="N373" i="1"/>
  <c r="L372" i="1"/>
  <c r="K372" i="1"/>
  <c r="M372" i="1" s="1"/>
  <c r="N372" i="1"/>
  <c r="L371" i="1"/>
  <c r="K371" i="1"/>
  <c r="M371" i="1" s="1"/>
  <c r="N371" i="1"/>
  <c r="L370" i="1"/>
  <c r="K370" i="1"/>
  <c r="M370" i="1" s="1"/>
  <c r="N370" i="1"/>
  <c r="L369" i="1"/>
  <c r="K369" i="1"/>
  <c r="M369" i="1" s="1"/>
  <c r="N369" i="1"/>
  <c r="L368" i="1"/>
  <c r="K368" i="1"/>
  <c r="M368" i="1" s="1"/>
  <c r="N368" i="1"/>
  <c r="L367" i="1"/>
  <c r="K367" i="1"/>
  <c r="M367" i="1" s="1"/>
  <c r="N367" i="1"/>
  <c r="L366" i="1"/>
  <c r="K366" i="1"/>
  <c r="M366" i="1" s="1"/>
  <c r="N366" i="1"/>
  <c r="L365" i="1"/>
  <c r="K365" i="1"/>
  <c r="M365" i="1" s="1"/>
  <c r="N365" i="1"/>
  <c r="L364" i="1"/>
  <c r="K364" i="1"/>
  <c r="M364" i="1" s="1"/>
  <c r="N364" i="1"/>
  <c r="L363" i="1"/>
  <c r="K363" i="1"/>
  <c r="M363" i="1" s="1"/>
  <c r="N363" i="1"/>
  <c r="L362" i="1"/>
  <c r="K362" i="1"/>
  <c r="M362" i="1" s="1"/>
  <c r="N362" i="1"/>
  <c r="L361" i="1"/>
  <c r="K361" i="1"/>
  <c r="M361" i="1" s="1"/>
  <c r="N361" i="1"/>
  <c r="L360" i="1"/>
  <c r="K360" i="1"/>
  <c r="M360" i="1" s="1"/>
  <c r="N360" i="1"/>
  <c r="L359" i="1"/>
  <c r="K359" i="1"/>
  <c r="M359" i="1" s="1"/>
  <c r="N359" i="1"/>
  <c r="L358" i="1"/>
  <c r="K358" i="1"/>
  <c r="M358" i="1" s="1"/>
  <c r="N358" i="1"/>
  <c r="L357" i="1"/>
  <c r="K357" i="1"/>
  <c r="M357" i="1" s="1"/>
  <c r="N357" i="1"/>
  <c r="L356" i="1"/>
  <c r="K356" i="1"/>
  <c r="M356" i="1" s="1"/>
  <c r="N356" i="1"/>
  <c r="L355" i="1"/>
  <c r="K355" i="1"/>
  <c r="M355" i="1" s="1"/>
  <c r="N355" i="1"/>
  <c r="L354" i="1"/>
  <c r="K354" i="1"/>
  <c r="M354" i="1" s="1"/>
  <c r="N354" i="1"/>
  <c r="L353" i="1"/>
  <c r="K353" i="1"/>
  <c r="M353" i="1" s="1"/>
  <c r="N353" i="1"/>
  <c r="L352" i="1"/>
  <c r="K352" i="1"/>
  <c r="M352" i="1" s="1"/>
  <c r="N352" i="1"/>
  <c r="L351" i="1"/>
  <c r="K351" i="1"/>
  <c r="M351" i="1" s="1"/>
  <c r="N351" i="1"/>
  <c r="L350" i="1"/>
  <c r="K350" i="1"/>
  <c r="M350" i="1" s="1"/>
  <c r="N350" i="1"/>
  <c r="L349" i="1"/>
  <c r="K349" i="1"/>
  <c r="M349" i="1" s="1"/>
  <c r="N349" i="1"/>
  <c r="L348" i="1"/>
  <c r="K348" i="1"/>
  <c r="M348" i="1" s="1"/>
  <c r="N348" i="1"/>
  <c r="L347" i="1"/>
  <c r="K347" i="1"/>
  <c r="M347" i="1" s="1"/>
  <c r="N347" i="1"/>
  <c r="L346" i="1"/>
  <c r="K346" i="1"/>
  <c r="M346" i="1" s="1"/>
  <c r="N346" i="1"/>
  <c r="L345" i="1"/>
  <c r="K345" i="1"/>
  <c r="M345" i="1" s="1"/>
  <c r="N345" i="1"/>
  <c r="L344" i="1"/>
  <c r="K344" i="1"/>
  <c r="M344" i="1" s="1"/>
  <c r="N344" i="1"/>
  <c r="L343" i="1"/>
  <c r="K343" i="1"/>
  <c r="M343" i="1" s="1"/>
  <c r="N343" i="1"/>
  <c r="L342" i="1"/>
  <c r="K342" i="1"/>
  <c r="M342" i="1" s="1"/>
  <c r="N342" i="1"/>
  <c r="L341" i="1"/>
  <c r="K341" i="1"/>
  <c r="M341" i="1" s="1"/>
  <c r="N341" i="1"/>
  <c r="L340" i="1"/>
  <c r="K340" i="1"/>
  <c r="M340" i="1" s="1"/>
  <c r="N340" i="1"/>
  <c r="L339" i="1"/>
  <c r="K339" i="1"/>
  <c r="M339" i="1" s="1"/>
  <c r="N339" i="1"/>
  <c r="L338" i="1"/>
  <c r="K338" i="1"/>
  <c r="M338" i="1" s="1"/>
  <c r="N338" i="1"/>
  <c r="L337" i="1"/>
  <c r="K337" i="1"/>
  <c r="M337" i="1" s="1"/>
  <c r="N337" i="1"/>
  <c r="L336" i="1"/>
  <c r="K336" i="1"/>
  <c r="M336" i="1" s="1"/>
  <c r="N336" i="1"/>
  <c r="L335" i="1"/>
  <c r="K335" i="1"/>
  <c r="M335" i="1" s="1"/>
  <c r="N335" i="1"/>
  <c r="L334" i="1"/>
  <c r="K334" i="1"/>
  <c r="M334" i="1" s="1"/>
  <c r="N334" i="1"/>
  <c r="L333" i="1"/>
  <c r="K333" i="1"/>
  <c r="M333" i="1" s="1"/>
  <c r="N333" i="1"/>
  <c r="L332" i="1"/>
  <c r="K332" i="1"/>
  <c r="M332" i="1" s="1"/>
  <c r="N332" i="1"/>
  <c r="L331" i="1"/>
  <c r="K331" i="1"/>
  <c r="M331" i="1" s="1"/>
  <c r="N331" i="1"/>
  <c r="L330" i="1"/>
  <c r="K330" i="1"/>
  <c r="M330" i="1" s="1"/>
  <c r="N330" i="1"/>
  <c r="L329" i="1"/>
  <c r="K329" i="1"/>
  <c r="M329" i="1" s="1"/>
  <c r="N329" i="1"/>
  <c r="L328" i="1"/>
  <c r="K328" i="1"/>
  <c r="M328" i="1" s="1"/>
  <c r="N328" i="1"/>
  <c r="L327" i="1"/>
  <c r="K327" i="1"/>
  <c r="M327" i="1" s="1"/>
  <c r="N327" i="1"/>
  <c r="L326" i="1"/>
  <c r="K326" i="1"/>
  <c r="M326" i="1" s="1"/>
  <c r="N326" i="1"/>
  <c r="L325" i="1"/>
  <c r="K325" i="1"/>
  <c r="M325" i="1" s="1"/>
  <c r="N325" i="1"/>
  <c r="L324" i="1"/>
  <c r="K324" i="1"/>
  <c r="M324" i="1" s="1"/>
  <c r="N324" i="1"/>
  <c r="L323" i="1"/>
  <c r="K323" i="1"/>
  <c r="M323" i="1" s="1"/>
  <c r="N323" i="1"/>
  <c r="L322" i="1"/>
  <c r="K322" i="1"/>
  <c r="M322" i="1" s="1"/>
  <c r="N322" i="1"/>
  <c r="L321" i="1"/>
  <c r="K321" i="1"/>
  <c r="M321" i="1" s="1"/>
  <c r="N321" i="1"/>
  <c r="L320" i="1"/>
  <c r="K320" i="1"/>
  <c r="M320" i="1" s="1"/>
  <c r="N320" i="1"/>
  <c r="L319" i="1"/>
  <c r="K319" i="1"/>
  <c r="M319" i="1" s="1"/>
  <c r="N319" i="1"/>
  <c r="L318" i="1"/>
  <c r="K318" i="1"/>
  <c r="M318" i="1" s="1"/>
  <c r="N318" i="1"/>
  <c r="L317" i="1"/>
  <c r="K317" i="1"/>
  <c r="M317" i="1" s="1"/>
  <c r="N317" i="1"/>
  <c r="L316" i="1"/>
  <c r="K316" i="1"/>
  <c r="M316" i="1" s="1"/>
  <c r="N316" i="1"/>
  <c r="L315" i="1"/>
  <c r="K315" i="1"/>
  <c r="M315" i="1" s="1"/>
  <c r="N315" i="1"/>
  <c r="L314" i="1"/>
  <c r="K314" i="1"/>
  <c r="M314" i="1" s="1"/>
  <c r="N314" i="1"/>
  <c r="L313" i="1"/>
  <c r="K313" i="1"/>
  <c r="M313" i="1" s="1"/>
  <c r="N313" i="1"/>
  <c r="L312" i="1"/>
  <c r="K312" i="1"/>
  <c r="M312" i="1" s="1"/>
  <c r="N312" i="1"/>
  <c r="L311" i="1"/>
  <c r="K311" i="1"/>
  <c r="M311" i="1" s="1"/>
  <c r="N311" i="1"/>
  <c r="L310" i="1"/>
  <c r="K310" i="1"/>
  <c r="M310" i="1" s="1"/>
  <c r="N310" i="1"/>
  <c r="L309" i="1"/>
  <c r="K309" i="1"/>
  <c r="M309" i="1" s="1"/>
  <c r="N309" i="1"/>
  <c r="L308" i="1"/>
  <c r="K308" i="1"/>
  <c r="M308" i="1" s="1"/>
  <c r="N308" i="1"/>
  <c r="L307" i="1"/>
  <c r="K307" i="1"/>
  <c r="M307" i="1" s="1"/>
  <c r="N307" i="1"/>
  <c r="L306" i="1"/>
  <c r="K306" i="1"/>
  <c r="M306" i="1" s="1"/>
  <c r="N306" i="1"/>
  <c r="L305" i="1"/>
  <c r="K305" i="1"/>
  <c r="M305" i="1" s="1"/>
  <c r="N305" i="1"/>
  <c r="L304" i="1"/>
  <c r="K304" i="1"/>
  <c r="M304" i="1" s="1"/>
  <c r="N304" i="1"/>
  <c r="L303" i="1"/>
  <c r="K303" i="1"/>
  <c r="M303" i="1" s="1"/>
  <c r="N303" i="1"/>
  <c r="L302" i="1"/>
  <c r="K302" i="1"/>
  <c r="M302" i="1" s="1"/>
  <c r="N302" i="1"/>
  <c r="L301" i="1"/>
  <c r="K301" i="1"/>
  <c r="M301" i="1" s="1"/>
  <c r="N301" i="1"/>
  <c r="L300" i="1"/>
  <c r="K300" i="1"/>
  <c r="M300" i="1" s="1"/>
  <c r="N300" i="1"/>
  <c r="L299" i="1"/>
  <c r="K299" i="1"/>
  <c r="M299" i="1" s="1"/>
  <c r="N299" i="1"/>
  <c r="L298" i="1"/>
  <c r="K298" i="1"/>
  <c r="M298" i="1" s="1"/>
  <c r="N298" i="1"/>
  <c r="L297" i="1"/>
  <c r="K297" i="1"/>
  <c r="M297" i="1" s="1"/>
  <c r="N297" i="1"/>
  <c r="L296" i="1"/>
  <c r="K296" i="1"/>
  <c r="M296" i="1" s="1"/>
  <c r="N296" i="1"/>
  <c r="L295" i="1"/>
  <c r="K295" i="1"/>
  <c r="M295" i="1" s="1"/>
  <c r="N295" i="1"/>
  <c r="L294" i="1"/>
  <c r="K294" i="1"/>
  <c r="M294" i="1" s="1"/>
  <c r="N294" i="1"/>
  <c r="L293" i="1"/>
  <c r="K293" i="1"/>
  <c r="M293" i="1" s="1"/>
  <c r="N293" i="1"/>
  <c r="L292" i="1"/>
  <c r="K292" i="1"/>
  <c r="M292" i="1" s="1"/>
  <c r="N292" i="1"/>
  <c r="L291" i="1"/>
  <c r="K291" i="1"/>
  <c r="M291" i="1" s="1"/>
  <c r="N291" i="1"/>
  <c r="L290" i="1"/>
  <c r="K290" i="1"/>
  <c r="M290" i="1" s="1"/>
  <c r="N290" i="1"/>
  <c r="L289" i="1"/>
  <c r="K289" i="1"/>
  <c r="M289" i="1" s="1"/>
  <c r="N289" i="1"/>
  <c r="L288" i="1"/>
  <c r="K288" i="1"/>
  <c r="M288" i="1" s="1"/>
  <c r="N288" i="1"/>
  <c r="L287" i="1"/>
  <c r="K287" i="1"/>
  <c r="M287" i="1" s="1"/>
  <c r="N287" i="1"/>
  <c r="L286" i="1"/>
  <c r="K286" i="1"/>
  <c r="M286" i="1" s="1"/>
  <c r="N286" i="1"/>
  <c r="L285" i="1"/>
  <c r="K285" i="1"/>
  <c r="M285" i="1" s="1"/>
  <c r="N285" i="1"/>
  <c r="L284" i="1"/>
  <c r="K284" i="1"/>
  <c r="M284" i="1" s="1"/>
  <c r="N284" i="1"/>
  <c r="L283" i="1"/>
  <c r="K283" i="1"/>
  <c r="M283" i="1" s="1"/>
  <c r="N283" i="1"/>
  <c r="L282" i="1"/>
  <c r="K282" i="1"/>
  <c r="M282" i="1" s="1"/>
  <c r="N282" i="1"/>
  <c r="L281" i="1"/>
  <c r="K281" i="1"/>
  <c r="M281" i="1" s="1"/>
  <c r="N281" i="1"/>
  <c r="L280" i="1"/>
  <c r="K280" i="1"/>
  <c r="M280" i="1" s="1"/>
  <c r="N280" i="1"/>
  <c r="L279" i="1"/>
  <c r="K279" i="1"/>
  <c r="M279" i="1" s="1"/>
  <c r="N279" i="1"/>
  <c r="L278" i="1"/>
  <c r="K278" i="1"/>
  <c r="M278" i="1" s="1"/>
  <c r="N278" i="1"/>
  <c r="L277" i="1"/>
  <c r="K277" i="1"/>
  <c r="M277" i="1" s="1"/>
  <c r="N277" i="1"/>
  <c r="L276" i="1"/>
  <c r="K276" i="1"/>
  <c r="M276" i="1" s="1"/>
  <c r="N276" i="1"/>
  <c r="L275" i="1"/>
  <c r="K275" i="1"/>
  <c r="M275" i="1" s="1"/>
  <c r="N275" i="1"/>
  <c r="L274" i="1"/>
  <c r="K274" i="1"/>
  <c r="M274" i="1" s="1"/>
  <c r="N274" i="1"/>
  <c r="L273" i="1"/>
  <c r="K273" i="1"/>
  <c r="M273" i="1" s="1"/>
  <c r="N273" i="1"/>
  <c r="L272" i="1"/>
  <c r="K272" i="1"/>
  <c r="M272" i="1" s="1"/>
  <c r="N272" i="1"/>
  <c r="L271" i="1"/>
  <c r="K271" i="1"/>
  <c r="M271" i="1" s="1"/>
  <c r="N271" i="1"/>
  <c r="L270" i="1"/>
  <c r="K270" i="1"/>
  <c r="M270" i="1" s="1"/>
  <c r="N270" i="1"/>
  <c r="L269" i="1"/>
  <c r="K269" i="1"/>
  <c r="M269" i="1" s="1"/>
  <c r="N269" i="1"/>
  <c r="L268" i="1"/>
  <c r="K268" i="1"/>
  <c r="M268" i="1" s="1"/>
  <c r="N268" i="1"/>
  <c r="L267" i="1"/>
  <c r="K267" i="1"/>
  <c r="M267" i="1" s="1"/>
  <c r="N267" i="1"/>
  <c r="L266" i="1"/>
  <c r="K266" i="1"/>
  <c r="M266" i="1" s="1"/>
  <c r="N266" i="1"/>
  <c r="L265" i="1"/>
  <c r="K265" i="1"/>
  <c r="M265" i="1" s="1"/>
  <c r="N265" i="1"/>
  <c r="L264" i="1"/>
  <c r="K264" i="1"/>
  <c r="M264" i="1" s="1"/>
  <c r="N264" i="1"/>
  <c r="L263" i="1"/>
  <c r="K263" i="1"/>
  <c r="M263" i="1" s="1"/>
  <c r="N263" i="1"/>
  <c r="L262" i="1"/>
  <c r="K262" i="1"/>
  <c r="M262" i="1" s="1"/>
  <c r="N262" i="1"/>
  <c r="L261" i="1"/>
  <c r="K261" i="1"/>
  <c r="M261" i="1" s="1"/>
  <c r="N261" i="1"/>
  <c r="L260" i="1"/>
  <c r="K260" i="1"/>
  <c r="M260" i="1" s="1"/>
  <c r="N260" i="1"/>
  <c r="L259" i="1"/>
  <c r="K259" i="1"/>
  <c r="M259" i="1" s="1"/>
  <c r="N259" i="1"/>
  <c r="L258" i="1"/>
  <c r="K258" i="1"/>
  <c r="M258" i="1" s="1"/>
  <c r="N258" i="1"/>
  <c r="L257" i="1"/>
  <c r="K257" i="1"/>
  <c r="M257" i="1" s="1"/>
  <c r="N257" i="1"/>
  <c r="L256" i="1"/>
  <c r="K256" i="1"/>
  <c r="M256" i="1" s="1"/>
  <c r="N256" i="1"/>
  <c r="L255" i="1"/>
  <c r="K255" i="1"/>
  <c r="M255" i="1" s="1"/>
  <c r="N255" i="1"/>
  <c r="L254" i="1"/>
  <c r="K254" i="1"/>
  <c r="M254" i="1" s="1"/>
  <c r="N254" i="1"/>
  <c r="L253" i="1"/>
  <c r="K253" i="1"/>
  <c r="M253" i="1" s="1"/>
  <c r="N253" i="1"/>
  <c r="L252" i="1"/>
  <c r="K252" i="1"/>
  <c r="M252" i="1" s="1"/>
  <c r="N252" i="1"/>
  <c r="L251" i="1"/>
  <c r="K251" i="1"/>
  <c r="M251" i="1" s="1"/>
  <c r="N251" i="1"/>
  <c r="L250" i="1"/>
  <c r="K250" i="1"/>
  <c r="M250" i="1" s="1"/>
  <c r="N250" i="1"/>
  <c r="L249" i="1"/>
  <c r="K249" i="1"/>
  <c r="M249" i="1" s="1"/>
  <c r="N249" i="1"/>
  <c r="L248" i="1"/>
  <c r="K248" i="1"/>
  <c r="M248" i="1" s="1"/>
  <c r="N248" i="1"/>
  <c r="L247" i="1"/>
  <c r="K247" i="1"/>
  <c r="M247" i="1" s="1"/>
  <c r="N247" i="1"/>
  <c r="L246" i="1"/>
  <c r="K246" i="1"/>
  <c r="M246" i="1" s="1"/>
  <c r="N246" i="1"/>
  <c r="L245" i="1"/>
  <c r="K245" i="1"/>
  <c r="M245" i="1" s="1"/>
  <c r="N245" i="1"/>
  <c r="L244" i="1"/>
  <c r="K244" i="1"/>
  <c r="M244" i="1" s="1"/>
  <c r="N244" i="1"/>
  <c r="L243" i="1"/>
  <c r="K243" i="1"/>
  <c r="M243" i="1" s="1"/>
  <c r="N243" i="1"/>
  <c r="L242" i="1"/>
  <c r="K242" i="1"/>
  <c r="M242" i="1" s="1"/>
  <c r="N242" i="1"/>
  <c r="L241" i="1"/>
  <c r="K241" i="1"/>
  <c r="M241" i="1" s="1"/>
  <c r="N241" i="1"/>
  <c r="L240" i="1"/>
  <c r="K240" i="1"/>
  <c r="M240" i="1" s="1"/>
  <c r="N240" i="1"/>
  <c r="L239" i="1"/>
  <c r="K239" i="1"/>
  <c r="M239" i="1" s="1"/>
  <c r="N239" i="1"/>
  <c r="L238" i="1"/>
  <c r="K238" i="1"/>
  <c r="M238" i="1" s="1"/>
  <c r="N238" i="1"/>
  <c r="L237" i="1"/>
  <c r="K237" i="1"/>
  <c r="M237" i="1" s="1"/>
  <c r="N237" i="1"/>
  <c r="L236" i="1"/>
  <c r="K236" i="1"/>
  <c r="M236" i="1" s="1"/>
  <c r="N236" i="1"/>
  <c r="L235" i="1"/>
  <c r="K235" i="1"/>
  <c r="M235" i="1" s="1"/>
  <c r="N235" i="1"/>
  <c r="L234" i="1"/>
  <c r="K234" i="1"/>
  <c r="M234" i="1" s="1"/>
  <c r="N234" i="1"/>
  <c r="L233" i="1"/>
  <c r="K233" i="1"/>
  <c r="M233" i="1" s="1"/>
  <c r="N233" i="1"/>
  <c r="L232" i="1"/>
  <c r="K232" i="1"/>
  <c r="M232" i="1" s="1"/>
  <c r="N232" i="1"/>
  <c r="L231" i="1"/>
  <c r="K231" i="1"/>
  <c r="M231" i="1" s="1"/>
  <c r="N231" i="1"/>
  <c r="L230" i="1"/>
  <c r="K230" i="1"/>
  <c r="M230" i="1" s="1"/>
  <c r="N230" i="1"/>
  <c r="L229" i="1"/>
  <c r="K229" i="1"/>
  <c r="M229" i="1" s="1"/>
  <c r="N229" i="1"/>
  <c r="L228" i="1"/>
  <c r="K228" i="1"/>
  <c r="M228" i="1" s="1"/>
  <c r="N228" i="1"/>
  <c r="L227" i="1"/>
  <c r="K227" i="1"/>
  <c r="M227" i="1" s="1"/>
  <c r="N227" i="1"/>
  <c r="L226" i="1"/>
  <c r="K226" i="1"/>
  <c r="M226" i="1" s="1"/>
  <c r="N226" i="1"/>
  <c r="L225" i="1"/>
  <c r="K225" i="1"/>
  <c r="M225" i="1" s="1"/>
  <c r="N225" i="1"/>
  <c r="L224" i="1"/>
  <c r="K224" i="1"/>
  <c r="M224" i="1" s="1"/>
  <c r="N224" i="1"/>
  <c r="L223" i="1"/>
  <c r="K223" i="1"/>
  <c r="M223" i="1" s="1"/>
  <c r="N223" i="1"/>
  <c r="L222" i="1"/>
  <c r="K222" i="1"/>
  <c r="M222" i="1" s="1"/>
  <c r="N222" i="1"/>
  <c r="L221" i="1"/>
  <c r="K221" i="1"/>
  <c r="M221" i="1" s="1"/>
  <c r="N221" i="1"/>
  <c r="L220" i="1"/>
  <c r="K220" i="1"/>
  <c r="M220" i="1" s="1"/>
  <c r="N220" i="1"/>
  <c r="L219" i="1"/>
  <c r="K219" i="1"/>
  <c r="M219" i="1" s="1"/>
  <c r="N219" i="1"/>
  <c r="L218" i="1"/>
  <c r="K218" i="1"/>
  <c r="M218" i="1" s="1"/>
  <c r="N218" i="1"/>
  <c r="L217" i="1"/>
  <c r="K217" i="1"/>
  <c r="M217" i="1" s="1"/>
  <c r="N217" i="1"/>
  <c r="L216" i="1"/>
  <c r="K216" i="1"/>
  <c r="M216" i="1" s="1"/>
  <c r="N216" i="1"/>
  <c r="L215" i="1"/>
  <c r="K215" i="1"/>
  <c r="M215" i="1" s="1"/>
  <c r="N215" i="1"/>
  <c r="L214" i="1"/>
  <c r="K214" i="1"/>
  <c r="M214" i="1" s="1"/>
  <c r="N214" i="1"/>
  <c r="L213" i="1"/>
  <c r="K213" i="1"/>
  <c r="M213" i="1" s="1"/>
  <c r="N213" i="1"/>
  <c r="L212" i="1"/>
  <c r="K212" i="1"/>
  <c r="M212" i="1" s="1"/>
  <c r="N212" i="1"/>
  <c r="L211" i="1"/>
  <c r="K211" i="1"/>
  <c r="M211" i="1" s="1"/>
  <c r="N211" i="1"/>
  <c r="L210" i="1"/>
  <c r="K210" i="1"/>
  <c r="M210" i="1" s="1"/>
  <c r="N210" i="1"/>
  <c r="L209" i="1"/>
  <c r="K209" i="1"/>
  <c r="M209" i="1" s="1"/>
  <c r="N209" i="1"/>
  <c r="L208" i="1"/>
  <c r="K208" i="1"/>
  <c r="M208" i="1" s="1"/>
  <c r="N208" i="1"/>
  <c r="L207" i="1"/>
  <c r="K207" i="1"/>
  <c r="M207" i="1" s="1"/>
  <c r="N207" i="1"/>
  <c r="L206" i="1"/>
  <c r="K206" i="1"/>
  <c r="M206" i="1" s="1"/>
  <c r="N206" i="1"/>
  <c r="L205" i="1"/>
  <c r="K205" i="1"/>
  <c r="M205" i="1" s="1"/>
  <c r="N205" i="1"/>
  <c r="L204" i="1"/>
  <c r="K204" i="1"/>
  <c r="M204" i="1" s="1"/>
  <c r="N204" i="1"/>
  <c r="L203" i="1"/>
  <c r="K203" i="1"/>
  <c r="M203" i="1" s="1"/>
  <c r="N203" i="1"/>
  <c r="L202" i="1"/>
  <c r="K202" i="1"/>
  <c r="M202" i="1" s="1"/>
  <c r="N202" i="1"/>
  <c r="L201" i="1"/>
  <c r="K201" i="1"/>
  <c r="M201" i="1" s="1"/>
  <c r="N201" i="1"/>
  <c r="L200" i="1"/>
  <c r="K200" i="1"/>
  <c r="M200" i="1" s="1"/>
  <c r="N200" i="1"/>
  <c r="L199" i="1"/>
  <c r="K199" i="1"/>
  <c r="M199" i="1" s="1"/>
  <c r="N199" i="1"/>
  <c r="L198" i="1"/>
  <c r="K198" i="1"/>
  <c r="M198" i="1" s="1"/>
  <c r="N198" i="1"/>
  <c r="L197" i="1"/>
  <c r="K197" i="1"/>
  <c r="M197" i="1" s="1"/>
  <c r="N197" i="1"/>
  <c r="L196" i="1"/>
  <c r="K196" i="1"/>
  <c r="M196" i="1" s="1"/>
  <c r="N196" i="1"/>
  <c r="L195" i="1"/>
  <c r="K195" i="1"/>
  <c r="M195" i="1" s="1"/>
  <c r="N195" i="1"/>
  <c r="L194" i="1"/>
  <c r="K194" i="1"/>
  <c r="M194" i="1" s="1"/>
  <c r="N194" i="1"/>
  <c r="L193" i="1"/>
  <c r="K193" i="1"/>
  <c r="M193" i="1" s="1"/>
  <c r="N193" i="1"/>
  <c r="L192" i="1"/>
  <c r="K192" i="1"/>
  <c r="M192" i="1" s="1"/>
  <c r="N192" i="1"/>
  <c r="L191" i="1"/>
  <c r="K191" i="1"/>
  <c r="M191" i="1" s="1"/>
  <c r="N191" i="1"/>
  <c r="L190" i="1"/>
  <c r="K190" i="1"/>
  <c r="M190" i="1" s="1"/>
  <c r="N190" i="1"/>
  <c r="L189" i="1"/>
  <c r="K189" i="1"/>
  <c r="M189" i="1" s="1"/>
  <c r="N189" i="1"/>
  <c r="L188" i="1"/>
  <c r="K188" i="1"/>
  <c r="M188" i="1" s="1"/>
  <c r="N188" i="1"/>
  <c r="L187" i="1"/>
  <c r="K187" i="1"/>
  <c r="M187" i="1" s="1"/>
  <c r="N187" i="1"/>
  <c r="L186" i="1"/>
  <c r="K186" i="1"/>
  <c r="M186" i="1" s="1"/>
  <c r="N186" i="1"/>
  <c r="L185" i="1"/>
  <c r="K185" i="1"/>
  <c r="M185" i="1" s="1"/>
  <c r="N185" i="1"/>
  <c r="L184" i="1"/>
  <c r="K184" i="1"/>
  <c r="M184" i="1" s="1"/>
  <c r="N184" i="1"/>
  <c r="L183" i="1"/>
  <c r="K183" i="1"/>
  <c r="M183" i="1" s="1"/>
  <c r="N183" i="1"/>
  <c r="L182" i="1"/>
  <c r="K182" i="1"/>
  <c r="M182" i="1" s="1"/>
  <c r="N182" i="1"/>
  <c r="L181" i="1"/>
  <c r="K181" i="1"/>
  <c r="M181" i="1" s="1"/>
  <c r="N181" i="1"/>
  <c r="L180" i="1"/>
  <c r="K180" i="1"/>
  <c r="M180" i="1" s="1"/>
  <c r="N180" i="1"/>
  <c r="L179" i="1"/>
  <c r="K179" i="1"/>
  <c r="M179" i="1" s="1"/>
  <c r="N179" i="1"/>
  <c r="L178" i="1"/>
  <c r="K178" i="1"/>
  <c r="M178" i="1" s="1"/>
  <c r="N178" i="1"/>
  <c r="L177" i="1"/>
  <c r="K177" i="1"/>
  <c r="M177" i="1" s="1"/>
  <c r="N177" i="1"/>
  <c r="L176" i="1"/>
  <c r="K176" i="1"/>
  <c r="M176" i="1" s="1"/>
  <c r="N176" i="1"/>
  <c r="L175" i="1"/>
  <c r="K175" i="1"/>
  <c r="M175" i="1" s="1"/>
  <c r="N175" i="1"/>
  <c r="L174" i="1"/>
  <c r="K174" i="1"/>
  <c r="M174" i="1" s="1"/>
  <c r="N174" i="1"/>
  <c r="L173" i="1"/>
  <c r="K173" i="1"/>
  <c r="M173" i="1" s="1"/>
  <c r="N173" i="1"/>
  <c r="L172" i="1"/>
  <c r="K172" i="1"/>
  <c r="M172" i="1" s="1"/>
  <c r="N172" i="1"/>
  <c r="L171" i="1"/>
  <c r="K171" i="1"/>
  <c r="M171" i="1" s="1"/>
  <c r="N171" i="1"/>
  <c r="L170" i="1"/>
  <c r="K170" i="1"/>
  <c r="M170" i="1" s="1"/>
  <c r="N170" i="1"/>
  <c r="L169" i="1"/>
  <c r="K169" i="1"/>
  <c r="M169" i="1" s="1"/>
  <c r="N169" i="1"/>
  <c r="L168" i="1"/>
  <c r="K168" i="1"/>
  <c r="M168" i="1" s="1"/>
  <c r="N168" i="1"/>
  <c r="L167" i="1"/>
  <c r="K167" i="1"/>
  <c r="M167" i="1" s="1"/>
  <c r="N167" i="1"/>
  <c r="L166" i="1"/>
  <c r="K166" i="1"/>
  <c r="M166" i="1" s="1"/>
  <c r="N166" i="1"/>
  <c r="L165" i="1"/>
  <c r="K165" i="1"/>
  <c r="M165" i="1" s="1"/>
  <c r="N165" i="1"/>
  <c r="L164" i="1"/>
  <c r="K164" i="1"/>
  <c r="M164" i="1" s="1"/>
  <c r="N164" i="1"/>
  <c r="L163" i="1"/>
  <c r="K163" i="1"/>
  <c r="M163" i="1" s="1"/>
  <c r="N163" i="1"/>
  <c r="L162" i="1"/>
  <c r="K162" i="1"/>
  <c r="M162" i="1" s="1"/>
  <c r="N162" i="1"/>
  <c r="L161" i="1"/>
  <c r="K161" i="1"/>
  <c r="M161" i="1" s="1"/>
  <c r="N161" i="1"/>
  <c r="L160" i="1"/>
  <c r="K160" i="1"/>
  <c r="M160" i="1" s="1"/>
  <c r="N160" i="1"/>
  <c r="L159" i="1"/>
  <c r="K159" i="1"/>
  <c r="M159" i="1" s="1"/>
  <c r="N159" i="1"/>
  <c r="L158" i="1"/>
  <c r="K158" i="1"/>
  <c r="M158" i="1" s="1"/>
  <c r="N158" i="1"/>
  <c r="L157" i="1"/>
  <c r="K157" i="1"/>
  <c r="M157" i="1" s="1"/>
  <c r="N157" i="1"/>
  <c r="L156" i="1"/>
  <c r="K156" i="1"/>
  <c r="M156" i="1" s="1"/>
  <c r="N156" i="1"/>
  <c r="L155" i="1"/>
  <c r="K155" i="1"/>
  <c r="M155" i="1" s="1"/>
  <c r="N155" i="1"/>
  <c r="L154" i="1"/>
  <c r="K154" i="1"/>
  <c r="M154" i="1" s="1"/>
  <c r="N154" i="1"/>
  <c r="L153" i="1"/>
  <c r="K153" i="1"/>
  <c r="M153" i="1" s="1"/>
  <c r="N153" i="1"/>
  <c r="L152" i="1"/>
  <c r="K152" i="1"/>
  <c r="M152" i="1" s="1"/>
  <c r="N152" i="1"/>
  <c r="L151" i="1"/>
  <c r="K151" i="1"/>
  <c r="M151" i="1" s="1"/>
  <c r="N151" i="1"/>
  <c r="L150" i="1"/>
  <c r="K150" i="1"/>
  <c r="M150" i="1" s="1"/>
  <c r="N150" i="1"/>
  <c r="L149" i="1"/>
  <c r="K149" i="1"/>
  <c r="M149" i="1" s="1"/>
  <c r="N149" i="1"/>
  <c r="L148" i="1"/>
  <c r="K148" i="1"/>
  <c r="M148" i="1" s="1"/>
  <c r="N148" i="1"/>
  <c r="L147" i="1"/>
  <c r="K147" i="1"/>
  <c r="M147" i="1" s="1"/>
  <c r="N147" i="1"/>
  <c r="L146" i="1"/>
  <c r="K146" i="1"/>
  <c r="M146" i="1" s="1"/>
  <c r="N146" i="1"/>
  <c r="L145" i="1"/>
  <c r="K145" i="1"/>
  <c r="M145" i="1" s="1"/>
  <c r="N145" i="1"/>
  <c r="L144" i="1"/>
  <c r="K144" i="1"/>
  <c r="M144" i="1" s="1"/>
  <c r="N144" i="1"/>
  <c r="L143" i="1"/>
  <c r="K143" i="1"/>
  <c r="M143" i="1" s="1"/>
  <c r="N143" i="1"/>
  <c r="L142" i="1"/>
  <c r="K142" i="1"/>
  <c r="M142" i="1" s="1"/>
  <c r="N142" i="1"/>
  <c r="L141" i="1"/>
  <c r="K141" i="1"/>
  <c r="M141" i="1" s="1"/>
  <c r="N141" i="1"/>
  <c r="L140" i="1"/>
  <c r="K140" i="1"/>
  <c r="M140" i="1" s="1"/>
  <c r="N140" i="1"/>
  <c r="L139" i="1"/>
  <c r="K139" i="1"/>
  <c r="M139" i="1" s="1"/>
  <c r="N139" i="1"/>
  <c r="L138" i="1"/>
  <c r="K138" i="1"/>
  <c r="M138" i="1" s="1"/>
  <c r="N138" i="1"/>
  <c r="L137" i="1"/>
  <c r="K137" i="1"/>
  <c r="M137" i="1" s="1"/>
  <c r="N137" i="1"/>
  <c r="L136" i="1"/>
  <c r="K136" i="1"/>
  <c r="M136" i="1" s="1"/>
  <c r="N136" i="1"/>
  <c r="L135" i="1"/>
  <c r="K135" i="1"/>
  <c r="M135" i="1" s="1"/>
  <c r="N135" i="1"/>
  <c r="L134" i="1"/>
  <c r="K134" i="1"/>
  <c r="M134" i="1" s="1"/>
  <c r="N134" i="1"/>
  <c r="L133" i="1"/>
  <c r="K133" i="1"/>
  <c r="M133" i="1" s="1"/>
  <c r="N133" i="1"/>
  <c r="L132" i="1"/>
  <c r="K132" i="1"/>
  <c r="M132" i="1" s="1"/>
  <c r="N132" i="1"/>
  <c r="L131" i="1"/>
  <c r="K131" i="1"/>
  <c r="M131" i="1" s="1"/>
  <c r="N131" i="1"/>
  <c r="L130" i="1"/>
  <c r="K130" i="1"/>
  <c r="M130" i="1" s="1"/>
  <c r="N130" i="1"/>
  <c r="L129" i="1"/>
  <c r="K129" i="1"/>
  <c r="M129" i="1" s="1"/>
  <c r="N129" i="1"/>
  <c r="L128" i="1"/>
  <c r="K128" i="1"/>
  <c r="M128" i="1" s="1"/>
  <c r="N128" i="1"/>
  <c r="L127" i="1"/>
  <c r="K127" i="1"/>
  <c r="M127" i="1" s="1"/>
  <c r="N127" i="1"/>
  <c r="L126" i="1"/>
  <c r="K126" i="1"/>
  <c r="M126" i="1" s="1"/>
  <c r="N126" i="1"/>
  <c r="L125" i="1"/>
  <c r="K125" i="1"/>
  <c r="M125" i="1" s="1"/>
  <c r="N125" i="1"/>
  <c r="L124" i="1"/>
  <c r="K124" i="1"/>
  <c r="M124" i="1" s="1"/>
  <c r="N124" i="1"/>
  <c r="L123" i="1"/>
  <c r="K123" i="1"/>
  <c r="M123" i="1" s="1"/>
  <c r="N123" i="1"/>
  <c r="L122" i="1"/>
  <c r="K122" i="1"/>
  <c r="M122" i="1" s="1"/>
  <c r="N122" i="1"/>
  <c r="L121" i="1"/>
  <c r="K121" i="1"/>
  <c r="M121" i="1" s="1"/>
  <c r="N121" i="1"/>
  <c r="L120" i="1"/>
  <c r="K120" i="1"/>
  <c r="M120" i="1" s="1"/>
  <c r="N120" i="1"/>
  <c r="L119" i="1"/>
  <c r="K119" i="1"/>
  <c r="M119" i="1" s="1"/>
  <c r="N119" i="1"/>
  <c r="L118" i="1"/>
  <c r="K118" i="1"/>
  <c r="M118" i="1" s="1"/>
  <c r="N118" i="1"/>
  <c r="L117" i="1"/>
  <c r="K117" i="1"/>
  <c r="M117" i="1" s="1"/>
  <c r="N117" i="1"/>
  <c r="L116" i="1"/>
  <c r="K116" i="1"/>
  <c r="M116" i="1" s="1"/>
  <c r="N116" i="1"/>
  <c r="L115" i="1"/>
  <c r="K115" i="1"/>
  <c r="M115" i="1" s="1"/>
  <c r="N115" i="1"/>
  <c r="L114" i="1"/>
  <c r="K114" i="1"/>
  <c r="M114" i="1" s="1"/>
  <c r="N114" i="1"/>
  <c r="L113" i="1"/>
  <c r="K113" i="1"/>
  <c r="M113" i="1" s="1"/>
  <c r="N113" i="1"/>
  <c r="L112" i="1"/>
  <c r="K112" i="1"/>
  <c r="M112" i="1" s="1"/>
  <c r="N112" i="1"/>
  <c r="L111" i="1"/>
  <c r="K111" i="1"/>
  <c r="M111" i="1" s="1"/>
  <c r="N111" i="1"/>
  <c r="L110" i="1"/>
  <c r="K110" i="1"/>
  <c r="M110" i="1" s="1"/>
  <c r="N110" i="1"/>
  <c r="L109" i="1"/>
  <c r="K109" i="1"/>
  <c r="M109" i="1" s="1"/>
  <c r="N109" i="1"/>
  <c r="L108" i="1"/>
  <c r="K108" i="1"/>
  <c r="M108" i="1" s="1"/>
  <c r="N108" i="1"/>
  <c r="L107" i="1"/>
  <c r="K107" i="1"/>
  <c r="M107" i="1" s="1"/>
  <c r="N107" i="1"/>
  <c r="L106" i="1"/>
  <c r="K106" i="1"/>
  <c r="M106" i="1" s="1"/>
  <c r="N106" i="1"/>
  <c r="L105" i="1"/>
  <c r="K105" i="1"/>
  <c r="M105" i="1" s="1"/>
  <c r="N105" i="1"/>
  <c r="L104" i="1"/>
  <c r="K104" i="1"/>
  <c r="M104" i="1" s="1"/>
  <c r="N104" i="1"/>
  <c r="L103" i="1"/>
  <c r="K103" i="1"/>
  <c r="M103" i="1" s="1"/>
  <c r="N103" i="1"/>
  <c r="L102" i="1"/>
  <c r="K102" i="1"/>
  <c r="M102" i="1" s="1"/>
  <c r="N102" i="1"/>
  <c r="L101" i="1"/>
  <c r="K101" i="1"/>
  <c r="M101" i="1" s="1"/>
  <c r="N101" i="1"/>
  <c r="L100" i="1"/>
  <c r="K100" i="1"/>
  <c r="M100" i="1" s="1"/>
  <c r="N100" i="1"/>
  <c r="L99" i="1"/>
  <c r="K99" i="1"/>
  <c r="M99" i="1" s="1"/>
  <c r="N99" i="1"/>
  <c r="L98" i="1"/>
  <c r="K98" i="1"/>
  <c r="M98" i="1" s="1"/>
  <c r="N98" i="1"/>
  <c r="L97" i="1"/>
  <c r="K97" i="1"/>
  <c r="M97" i="1" s="1"/>
  <c r="N97" i="1"/>
  <c r="L96" i="1"/>
  <c r="K96" i="1"/>
  <c r="M96" i="1" s="1"/>
  <c r="N96" i="1"/>
  <c r="L95" i="1"/>
  <c r="K95" i="1"/>
  <c r="M95" i="1" s="1"/>
  <c r="N95" i="1"/>
  <c r="L94" i="1"/>
  <c r="K94" i="1"/>
  <c r="M94" i="1" s="1"/>
  <c r="N94" i="1"/>
  <c r="L93" i="1"/>
  <c r="K93" i="1"/>
  <c r="M93" i="1" s="1"/>
  <c r="N93" i="1"/>
  <c r="L92" i="1"/>
  <c r="K92" i="1"/>
  <c r="M92" i="1" s="1"/>
  <c r="N92" i="1"/>
  <c r="L91" i="1"/>
  <c r="K91" i="1"/>
  <c r="M91" i="1" s="1"/>
  <c r="N91" i="1"/>
  <c r="L90" i="1"/>
  <c r="K90" i="1"/>
  <c r="M90" i="1" s="1"/>
  <c r="N90" i="1"/>
  <c r="L89" i="1"/>
  <c r="K89" i="1"/>
  <c r="M89" i="1" s="1"/>
  <c r="N89" i="1"/>
  <c r="L88" i="1"/>
  <c r="K88" i="1"/>
  <c r="M88" i="1" s="1"/>
  <c r="N88" i="1"/>
  <c r="L87" i="1"/>
  <c r="K87" i="1"/>
  <c r="M87" i="1" s="1"/>
  <c r="N87" i="1"/>
  <c r="L86" i="1"/>
  <c r="K86" i="1"/>
  <c r="M86" i="1" s="1"/>
  <c r="N86" i="1"/>
  <c r="L85" i="1"/>
  <c r="K85" i="1"/>
  <c r="M85" i="1" s="1"/>
  <c r="N85" i="1"/>
  <c r="L84" i="1"/>
  <c r="K84" i="1"/>
  <c r="M84" i="1" s="1"/>
  <c r="N84" i="1"/>
  <c r="L83" i="1"/>
  <c r="K83" i="1"/>
  <c r="M83" i="1" s="1"/>
  <c r="N83" i="1"/>
  <c r="L82" i="1"/>
  <c r="K82" i="1"/>
  <c r="M82" i="1" s="1"/>
  <c r="N82" i="1"/>
  <c r="L81" i="1"/>
  <c r="K81" i="1"/>
  <c r="M81" i="1" s="1"/>
  <c r="N81" i="1"/>
  <c r="L80" i="1"/>
  <c r="K80" i="1"/>
  <c r="M80" i="1" s="1"/>
  <c r="N80" i="1"/>
  <c r="L79" i="1"/>
  <c r="K79" i="1"/>
  <c r="M79" i="1" s="1"/>
  <c r="N79" i="1"/>
  <c r="L78" i="1"/>
  <c r="K78" i="1"/>
  <c r="M78" i="1" s="1"/>
  <c r="N78" i="1"/>
  <c r="L77" i="1"/>
  <c r="K77" i="1"/>
  <c r="M77" i="1" s="1"/>
  <c r="N77" i="1"/>
  <c r="L76" i="1"/>
  <c r="K76" i="1"/>
  <c r="M76" i="1" s="1"/>
  <c r="N76" i="1"/>
  <c r="L75" i="1"/>
  <c r="K75" i="1"/>
  <c r="M75" i="1" s="1"/>
  <c r="N75" i="1"/>
  <c r="L74" i="1"/>
  <c r="K74" i="1"/>
  <c r="M74" i="1" s="1"/>
  <c r="N74" i="1"/>
  <c r="L73" i="1"/>
  <c r="K73" i="1"/>
  <c r="M73" i="1" s="1"/>
  <c r="N73" i="1"/>
  <c r="L72" i="1"/>
  <c r="K72" i="1"/>
  <c r="M72" i="1" s="1"/>
  <c r="N72" i="1"/>
  <c r="L71" i="1"/>
  <c r="K71" i="1"/>
  <c r="M71" i="1" s="1"/>
  <c r="N71" i="1"/>
  <c r="L70" i="1"/>
  <c r="K70" i="1"/>
  <c r="M70" i="1" s="1"/>
  <c r="N70" i="1"/>
  <c r="L69" i="1"/>
  <c r="K69" i="1"/>
  <c r="M69" i="1" s="1"/>
  <c r="N69" i="1"/>
  <c r="L68" i="1"/>
  <c r="K68" i="1"/>
  <c r="M68" i="1" s="1"/>
  <c r="N68" i="1"/>
  <c r="L67" i="1"/>
  <c r="K67" i="1"/>
  <c r="M67" i="1" s="1"/>
  <c r="N67" i="1"/>
  <c r="L66" i="1"/>
  <c r="K66" i="1"/>
  <c r="M66" i="1" s="1"/>
  <c r="N66" i="1"/>
  <c r="L65" i="1"/>
  <c r="K65" i="1"/>
  <c r="M65" i="1" s="1"/>
  <c r="N65" i="1"/>
  <c r="L64" i="1"/>
  <c r="K64" i="1"/>
  <c r="M64" i="1" s="1"/>
  <c r="N64" i="1"/>
  <c r="L63" i="1"/>
  <c r="K63" i="1"/>
  <c r="M63" i="1" s="1"/>
  <c r="N63" i="1"/>
  <c r="L62" i="1"/>
  <c r="K62" i="1"/>
  <c r="M62" i="1" s="1"/>
  <c r="N62" i="1"/>
  <c r="L61" i="1"/>
  <c r="K61" i="1"/>
  <c r="M61" i="1" s="1"/>
  <c r="N61" i="1"/>
  <c r="L60" i="1"/>
  <c r="K60" i="1"/>
  <c r="M60" i="1" s="1"/>
  <c r="N60" i="1"/>
  <c r="L59" i="1"/>
  <c r="K59" i="1"/>
  <c r="M59" i="1" s="1"/>
  <c r="N59" i="1"/>
  <c r="L58" i="1"/>
  <c r="K58" i="1"/>
  <c r="M58" i="1" s="1"/>
  <c r="N58" i="1"/>
  <c r="L57" i="1"/>
  <c r="K57" i="1"/>
  <c r="M57" i="1" s="1"/>
  <c r="N57" i="1"/>
  <c r="L56" i="1"/>
  <c r="K56" i="1"/>
  <c r="M56" i="1" s="1"/>
  <c r="N56" i="1"/>
  <c r="L55" i="1"/>
  <c r="K55" i="1"/>
  <c r="M55" i="1" s="1"/>
  <c r="N55" i="1"/>
  <c r="L54" i="1"/>
  <c r="K54" i="1"/>
  <c r="M54" i="1" s="1"/>
  <c r="N54" i="1"/>
  <c r="L53" i="1"/>
  <c r="K53" i="1"/>
  <c r="M53" i="1" s="1"/>
  <c r="N53" i="1"/>
  <c r="L52" i="1"/>
  <c r="K52" i="1"/>
  <c r="M52" i="1" s="1"/>
  <c r="N52" i="1"/>
  <c r="L51" i="1"/>
  <c r="K51" i="1"/>
  <c r="M51" i="1" s="1"/>
  <c r="N51" i="1"/>
  <c r="L50" i="1"/>
  <c r="K50" i="1"/>
  <c r="M50" i="1" s="1"/>
  <c r="N50" i="1"/>
  <c r="L49" i="1"/>
  <c r="K49" i="1"/>
  <c r="M49" i="1" s="1"/>
  <c r="N49" i="1"/>
  <c r="L48" i="1"/>
  <c r="K48" i="1"/>
  <c r="M48" i="1" s="1"/>
  <c r="N48" i="1"/>
  <c r="L47" i="1"/>
  <c r="K47" i="1"/>
  <c r="M47" i="1" s="1"/>
  <c r="N47" i="1"/>
  <c r="L46" i="1"/>
  <c r="K46" i="1"/>
  <c r="M46" i="1" s="1"/>
  <c r="N46" i="1"/>
  <c r="L45" i="1"/>
  <c r="K45" i="1"/>
  <c r="M45" i="1" s="1"/>
  <c r="N45" i="1"/>
  <c r="L44" i="1"/>
  <c r="K44" i="1"/>
  <c r="M44" i="1" s="1"/>
  <c r="N44" i="1"/>
  <c r="L43" i="1"/>
  <c r="K43" i="1"/>
  <c r="M43" i="1" s="1"/>
  <c r="N43" i="1"/>
  <c r="L42" i="1"/>
  <c r="K42" i="1"/>
  <c r="M42" i="1" s="1"/>
  <c r="N42" i="1"/>
  <c r="L41" i="1"/>
  <c r="K41" i="1"/>
  <c r="M41" i="1" s="1"/>
  <c r="N41" i="1"/>
  <c r="L40" i="1"/>
  <c r="K40" i="1"/>
  <c r="M40" i="1" s="1"/>
  <c r="N40" i="1"/>
  <c r="L39" i="1"/>
  <c r="K39" i="1"/>
  <c r="M39" i="1" s="1"/>
  <c r="N39" i="1"/>
  <c r="L38" i="1"/>
  <c r="K38" i="1"/>
  <c r="M38" i="1" s="1"/>
  <c r="N38" i="1"/>
  <c r="L37" i="1"/>
  <c r="K37" i="1"/>
  <c r="M37" i="1" s="1"/>
  <c r="N37" i="1"/>
  <c r="L36" i="1"/>
  <c r="K36" i="1"/>
  <c r="M36" i="1" s="1"/>
  <c r="N36" i="1"/>
  <c r="L35" i="1"/>
  <c r="K35" i="1"/>
  <c r="M35" i="1" s="1"/>
  <c r="N35" i="1"/>
  <c r="L34" i="1"/>
  <c r="K34" i="1"/>
  <c r="M34" i="1" s="1"/>
  <c r="N34" i="1"/>
  <c r="L33" i="1"/>
  <c r="K33" i="1"/>
  <c r="M33" i="1" s="1"/>
  <c r="N33" i="1"/>
  <c r="L32" i="1"/>
  <c r="K32" i="1"/>
  <c r="M32" i="1" s="1"/>
  <c r="N32" i="1"/>
  <c r="L31" i="1"/>
  <c r="K31" i="1"/>
  <c r="M31" i="1" s="1"/>
  <c r="N31" i="1"/>
  <c r="L30" i="1"/>
  <c r="K30" i="1"/>
  <c r="M30" i="1" s="1"/>
  <c r="N30" i="1"/>
  <c r="L29" i="1"/>
  <c r="K29" i="1"/>
  <c r="M29" i="1" s="1"/>
  <c r="N29" i="1"/>
  <c r="L28" i="1"/>
  <c r="K28" i="1"/>
  <c r="M28" i="1" s="1"/>
  <c r="N28" i="1"/>
  <c r="L27" i="1"/>
  <c r="K27" i="1"/>
  <c r="M27" i="1" s="1"/>
  <c r="N27" i="1"/>
  <c r="L26" i="1"/>
  <c r="K26" i="1"/>
  <c r="M26" i="1" s="1"/>
  <c r="N26" i="1"/>
  <c r="L25" i="1"/>
  <c r="K25" i="1"/>
  <c r="M25" i="1" s="1"/>
  <c r="N25" i="1"/>
  <c r="L24" i="1"/>
  <c r="K24" i="1"/>
  <c r="M24" i="1" s="1"/>
  <c r="N24" i="1"/>
  <c r="L23" i="1"/>
  <c r="K23" i="1"/>
  <c r="M23" i="1" s="1"/>
  <c r="N23" i="1"/>
  <c r="L22" i="1"/>
  <c r="K22" i="1"/>
  <c r="M22" i="1" s="1"/>
  <c r="N22" i="1"/>
  <c r="L21" i="1"/>
  <c r="K21" i="1"/>
  <c r="M21" i="1" s="1"/>
  <c r="N21" i="1"/>
  <c r="L20" i="1"/>
  <c r="K20" i="1"/>
  <c r="M20" i="1" s="1"/>
  <c r="N20" i="1"/>
  <c r="L19" i="1"/>
  <c r="K19" i="1"/>
  <c r="M19" i="1" s="1"/>
  <c r="N19" i="1"/>
  <c r="L18" i="1"/>
  <c r="K18" i="1"/>
  <c r="M18" i="1" s="1"/>
  <c r="N18" i="1"/>
  <c r="L17" i="1"/>
  <c r="K17" i="1"/>
  <c r="M17" i="1" s="1"/>
  <c r="N17" i="1"/>
  <c r="L16" i="1"/>
  <c r="K16" i="1"/>
  <c r="M16" i="1" s="1"/>
  <c r="N16" i="1"/>
  <c r="L15" i="1"/>
  <c r="K15" i="1"/>
  <c r="M15" i="1" s="1"/>
  <c r="N15" i="1"/>
  <c r="L14" i="1"/>
  <c r="K14" i="1"/>
  <c r="M14" i="1" s="1"/>
  <c r="N14" i="1"/>
  <c r="L13" i="1"/>
  <c r="K13" i="1"/>
  <c r="M13" i="1" s="1"/>
  <c r="N13" i="1"/>
  <c r="L12" i="1"/>
  <c r="K12" i="1"/>
  <c r="M12" i="1" s="1"/>
  <c r="N12" i="1"/>
  <c r="L11" i="1"/>
  <c r="K11" i="1"/>
  <c r="M11" i="1" s="1"/>
  <c r="I585" i="1"/>
  <c r="R585" i="1"/>
  <c r="S585" i="1"/>
  <c r="T585" i="1"/>
  <c r="V585" i="1"/>
  <c r="Z11" i="1"/>
  <c r="X11" i="1"/>
  <c r="W585" i="1"/>
  <c r="Y11" i="1"/>
  <c r="N11" i="1" l="1"/>
  <c r="G11" i="1"/>
  <c r="Y575" i="1"/>
  <c r="Y576" i="1"/>
  <c r="Y577" i="1"/>
  <c r="Y578" i="1"/>
  <c r="Y579" i="1"/>
  <c r="Y580" i="1"/>
  <c r="Y581" i="1"/>
  <c r="E11" i="1"/>
  <c r="P11" i="1"/>
  <c r="V588" i="1"/>
  <c r="Z575" i="1"/>
  <c r="P575" i="1" s="1"/>
  <c r="X575" i="1"/>
  <c r="E575" i="1" s="1"/>
  <c r="Z576" i="1"/>
  <c r="P576" i="1" s="1"/>
  <c r="X576" i="1"/>
  <c r="E576" i="1" s="1"/>
  <c r="Z577" i="1"/>
  <c r="P577" i="1" s="1"/>
  <c r="X577" i="1"/>
  <c r="E577" i="1" s="1"/>
  <c r="Z578" i="1"/>
  <c r="P578" i="1" s="1"/>
  <c r="X578" i="1"/>
  <c r="E578" i="1" s="1"/>
  <c r="Z579" i="1"/>
  <c r="P579" i="1" s="1"/>
  <c r="X579" i="1"/>
  <c r="E579" i="1" s="1"/>
  <c r="Z580" i="1"/>
  <c r="P580" i="1" s="1"/>
  <c r="X580" i="1"/>
  <c r="E580" i="1" s="1"/>
  <c r="Z581" i="1"/>
  <c r="P581" i="1" s="1"/>
  <c r="X581" i="1"/>
  <c r="E581" i="1" s="1"/>
  <c r="Z582" i="1"/>
  <c r="X582" i="1"/>
  <c r="E582" i="1" s="1"/>
  <c r="Z574" i="1"/>
  <c r="X574" i="1"/>
  <c r="E574" i="1" s="1"/>
  <c r="Z573" i="1"/>
  <c r="X573" i="1"/>
  <c r="E573" i="1" s="1"/>
  <c r="Z572" i="1"/>
  <c r="X572" i="1"/>
  <c r="E572" i="1" s="1"/>
  <c r="Z571" i="1"/>
  <c r="X571" i="1"/>
  <c r="E571" i="1" s="1"/>
  <c r="Z570" i="1"/>
  <c r="X570" i="1"/>
  <c r="E570" i="1" s="1"/>
  <c r="Z569" i="1"/>
  <c r="X569" i="1"/>
  <c r="E569" i="1" s="1"/>
  <c r="Z568" i="1"/>
  <c r="X568" i="1"/>
  <c r="E568" i="1" s="1"/>
  <c r="Z567" i="1"/>
  <c r="X567" i="1"/>
  <c r="E567" i="1" s="1"/>
  <c r="Z566" i="1"/>
  <c r="X566" i="1"/>
  <c r="E566" i="1" s="1"/>
  <c r="Z565" i="1"/>
  <c r="X565" i="1"/>
  <c r="E565" i="1" s="1"/>
  <c r="Z564" i="1"/>
  <c r="X564" i="1"/>
  <c r="E564" i="1" s="1"/>
  <c r="Z563" i="1"/>
  <c r="X563" i="1"/>
  <c r="E563" i="1" s="1"/>
  <c r="Z562" i="1"/>
  <c r="X562" i="1"/>
  <c r="E562" i="1" s="1"/>
  <c r="Z561" i="1"/>
  <c r="X561" i="1"/>
  <c r="E561" i="1" s="1"/>
  <c r="Z560" i="1"/>
  <c r="X560" i="1"/>
  <c r="E560" i="1" s="1"/>
  <c r="Z559" i="1"/>
  <c r="X559" i="1"/>
  <c r="E559" i="1" s="1"/>
  <c r="Z558" i="1"/>
  <c r="X558" i="1"/>
  <c r="E558" i="1" s="1"/>
  <c r="Z557" i="1"/>
  <c r="X557" i="1"/>
  <c r="E557" i="1" s="1"/>
  <c r="Z556" i="1"/>
  <c r="X556" i="1"/>
  <c r="E556" i="1" s="1"/>
  <c r="Z555" i="1"/>
  <c r="X555" i="1"/>
  <c r="E555" i="1" s="1"/>
  <c r="Z554" i="1"/>
  <c r="X554" i="1"/>
  <c r="E554" i="1" s="1"/>
  <c r="Z553" i="1"/>
  <c r="X553" i="1"/>
  <c r="E553" i="1" s="1"/>
  <c r="Z552" i="1"/>
  <c r="X552" i="1"/>
  <c r="E552" i="1" s="1"/>
  <c r="Z551" i="1"/>
  <c r="X551" i="1"/>
  <c r="E551" i="1" s="1"/>
  <c r="Z550" i="1"/>
  <c r="X550" i="1"/>
  <c r="E550" i="1" s="1"/>
  <c r="Z549" i="1"/>
  <c r="X549" i="1"/>
  <c r="E549" i="1" s="1"/>
  <c r="Z548" i="1"/>
  <c r="X548" i="1"/>
  <c r="E548" i="1" s="1"/>
  <c r="Z547" i="1"/>
  <c r="X547" i="1"/>
  <c r="E547" i="1" s="1"/>
  <c r="Z546" i="1"/>
  <c r="X546" i="1"/>
  <c r="E546" i="1" s="1"/>
  <c r="Z545" i="1"/>
  <c r="X545" i="1"/>
  <c r="E545" i="1" s="1"/>
  <c r="Z544" i="1"/>
  <c r="X544" i="1"/>
  <c r="E544" i="1" s="1"/>
  <c r="Z543" i="1"/>
  <c r="X543" i="1"/>
  <c r="E543" i="1" s="1"/>
  <c r="Z542" i="1"/>
  <c r="X542" i="1"/>
  <c r="E542" i="1" s="1"/>
  <c r="Z541" i="1"/>
  <c r="X541" i="1"/>
  <c r="E541" i="1" s="1"/>
  <c r="Z540" i="1"/>
  <c r="X540" i="1"/>
  <c r="E540" i="1" s="1"/>
  <c r="Z539" i="1"/>
  <c r="X539" i="1"/>
  <c r="E539" i="1" s="1"/>
  <c r="Z538" i="1"/>
  <c r="X538" i="1"/>
  <c r="E538" i="1" s="1"/>
  <c r="Z537" i="1"/>
  <c r="X537" i="1"/>
  <c r="E537" i="1" s="1"/>
  <c r="Z536" i="1"/>
  <c r="X536" i="1"/>
  <c r="E536" i="1" s="1"/>
  <c r="Z535" i="1"/>
  <c r="X535" i="1"/>
  <c r="E535" i="1" s="1"/>
  <c r="Z534" i="1"/>
  <c r="X534" i="1"/>
  <c r="E534" i="1" s="1"/>
  <c r="Z533" i="1"/>
  <c r="X533" i="1"/>
  <c r="E533" i="1" s="1"/>
  <c r="Z532" i="1"/>
  <c r="X532" i="1"/>
  <c r="E532" i="1" s="1"/>
  <c r="Z531" i="1"/>
  <c r="X531" i="1"/>
  <c r="E531" i="1" s="1"/>
  <c r="Z530" i="1"/>
  <c r="X530" i="1"/>
  <c r="E530" i="1" s="1"/>
  <c r="Z529" i="1"/>
  <c r="X529" i="1"/>
  <c r="E529" i="1" s="1"/>
  <c r="Z528" i="1"/>
  <c r="X528" i="1"/>
  <c r="E528" i="1" s="1"/>
  <c r="Z527" i="1"/>
  <c r="X527" i="1"/>
  <c r="E527" i="1" s="1"/>
  <c r="Z526" i="1"/>
  <c r="X526" i="1"/>
  <c r="E526" i="1" s="1"/>
  <c r="Z525" i="1"/>
  <c r="X525" i="1"/>
  <c r="E525" i="1" s="1"/>
  <c r="Z524" i="1"/>
  <c r="X524" i="1"/>
  <c r="E524" i="1" s="1"/>
  <c r="Z523" i="1"/>
  <c r="X523" i="1"/>
  <c r="E523" i="1" s="1"/>
  <c r="Z522" i="1"/>
  <c r="X522" i="1"/>
  <c r="E522" i="1" s="1"/>
  <c r="Z521" i="1"/>
  <c r="X521" i="1"/>
  <c r="E521" i="1" s="1"/>
  <c r="Z520" i="1"/>
  <c r="X520" i="1"/>
  <c r="E520" i="1" s="1"/>
  <c r="Z519" i="1"/>
  <c r="X519" i="1"/>
  <c r="E519" i="1" s="1"/>
  <c r="Z518" i="1"/>
  <c r="X518" i="1"/>
  <c r="E518" i="1" s="1"/>
  <c r="Z517" i="1"/>
  <c r="X517" i="1"/>
  <c r="E517" i="1" s="1"/>
  <c r="Z516" i="1"/>
  <c r="X516" i="1"/>
  <c r="E516" i="1" s="1"/>
  <c r="Z515" i="1"/>
  <c r="X515" i="1"/>
  <c r="E515" i="1" s="1"/>
  <c r="Z514" i="1"/>
  <c r="X514" i="1"/>
  <c r="E514" i="1" s="1"/>
  <c r="Z513" i="1"/>
  <c r="X513" i="1"/>
  <c r="E513" i="1" s="1"/>
  <c r="Z512" i="1"/>
  <c r="X512" i="1"/>
  <c r="E512" i="1" s="1"/>
  <c r="Z511" i="1"/>
  <c r="X511" i="1"/>
  <c r="E511" i="1" s="1"/>
  <c r="Z510" i="1"/>
  <c r="X510" i="1"/>
  <c r="E510" i="1" s="1"/>
  <c r="Z509" i="1"/>
  <c r="X509" i="1"/>
  <c r="E509" i="1" s="1"/>
  <c r="Z508" i="1"/>
  <c r="X508" i="1"/>
  <c r="E508" i="1" s="1"/>
  <c r="Z507" i="1"/>
  <c r="X507" i="1"/>
  <c r="E507" i="1" s="1"/>
  <c r="Z506" i="1"/>
  <c r="X506" i="1"/>
  <c r="E506" i="1" s="1"/>
  <c r="Z505" i="1"/>
  <c r="X505" i="1"/>
  <c r="E505" i="1" s="1"/>
  <c r="Z504" i="1"/>
  <c r="X504" i="1"/>
  <c r="E504" i="1" s="1"/>
  <c r="Z503" i="1"/>
  <c r="X503" i="1"/>
  <c r="E503" i="1" s="1"/>
  <c r="Z502" i="1"/>
  <c r="X502" i="1"/>
  <c r="E502" i="1" s="1"/>
  <c r="Z501" i="1"/>
  <c r="X501" i="1"/>
  <c r="E501" i="1" s="1"/>
  <c r="Z500" i="1"/>
  <c r="X500" i="1"/>
  <c r="E500" i="1" s="1"/>
  <c r="Z499" i="1"/>
  <c r="X499" i="1"/>
  <c r="E499" i="1" s="1"/>
  <c r="Z498" i="1"/>
  <c r="X498" i="1"/>
  <c r="E498" i="1" s="1"/>
  <c r="Z497" i="1"/>
  <c r="X497" i="1"/>
  <c r="E497" i="1" s="1"/>
  <c r="Z496" i="1"/>
  <c r="X496" i="1"/>
  <c r="E496" i="1" s="1"/>
  <c r="Z495" i="1"/>
  <c r="X495" i="1"/>
  <c r="E495" i="1" s="1"/>
  <c r="Z494" i="1"/>
  <c r="X494" i="1"/>
  <c r="E494" i="1" s="1"/>
  <c r="Z493" i="1"/>
  <c r="X493" i="1"/>
  <c r="E493" i="1" s="1"/>
  <c r="Z492" i="1"/>
  <c r="X492" i="1"/>
  <c r="E492" i="1" s="1"/>
  <c r="Z491" i="1"/>
  <c r="X491" i="1"/>
  <c r="E491" i="1" s="1"/>
  <c r="Z490" i="1"/>
  <c r="X490" i="1"/>
  <c r="E490" i="1" s="1"/>
  <c r="Z489" i="1"/>
  <c r="X489" i="1"/>
  <c r="E489" i="1" s="1"/>
  <c r="Z488" i="1"/>
  <c r="X488" i="1"/>
  <c r="E488" i="1" s="1"/>
  <c r="Z487" i="1"/>
  <c r="X487" i="1"/>
  <c r="E487" i="1" s="1"/>
  <c r="Z486" i="1"/>
  <c r="X486" i="1"/>
  <c r="E486" i="1" s="1"/>
  <c r="Z485" i="1"/>
  <c r="X485" i="1"/>
  <c r="E485" i="1" s="1"/>
  <c r="Z484" i="1"/>
  <c r="X484" i="1"/>
  <c r="E484" i="1" s="1"/>
  <c r="Z483" i="1"/>
  <c r="X483" i="1"/>
  <c r="E483" i="1" s="1"/>
  <c r="Z482" i="1"/>
  <c r="X482" i="1"/>
  <c r="E482" i="1" s="1"/>
  <c r="Z481" i="1"/>
  <c r="X481" i="1"/>
  <c r="E481" i="1" s="1"/>
  <c r="Z480" i="1"/>
  <c r="X480" i="1"/>
  <c r="E480" i="1" s="1"/>
  <c r="Z479" i="1"/>
  <c r="X479" i="1"/>
  <c r="E479" i="1" s="1"/>
  <c r="Z478" i="1"/>
  <c r="X478" i="1"/>
  <c r="E478" i="1" s="1"/>
  <c r="Z477" i="1"/>
  <c r="X477" i="1"/>
  <c r="E477" i="1" s="1"/>
  <c r="Z476" i="1"/>
  <c r="X476" i="1"/>
  <c r="E476" i="1" s="1"/>
  <c r="Z475" i="1"/>
  <c r="X475" i="1"/>
  <c r="E475" i="1" s="1"/>
  <c r="Z474" i="1"/>
  <c r="X474" i="1"/>
  <c r="E474" i="1" s="1"/>
  <c r="Z473" i="1"/>
  <c r="X473" i="1"/>
  <c r="E473" i="1" s="1"/>
  <c r="Z472" i="1"/>
  <c r="X472" i="1"/>
  <c r="E472" i="1" s="1"/>
  <c r="Z471" i="1"/>
  <c r="X471" i="1"/>
  <c r="E471" i="1" s="1"/>
  <c r="Z470" i="1"/>
  <c r="X470" i="1"/>
  <c r="E470" i="1" s="1"/>
  <c r="Z469" i="1"/>
  <c r="X469" i="1"/>
  <c r="E469" i="1" s="1"/>
  <c r="Z468" i="1"/>
  <c r="X468" i="1"/>
  <c r="E468" i="1" s="1"/>
  <c r="Z467" i="1"/>
  <c r="X467" i="1"/>
  <c r="E467" i="1" s="1"/>
  <c r="Z466" i="1"/>
  <c r="X466" i="1"/>
  <c r="E466" i="1" s="1"/>
  <c r="Z465" i="1"/>
  <c r="X465" i="1"/>
  <c r="E465" i="1" s="1"/>
  <c r="Z464" i="1"/>
  <c r="X464" i="1"/>
  <c r="E464" i="1" s="1"/>
  <c r="Z463" i="1"/>
  <c r="X463" i="1"/>
  <c r="E463" i="1" s="1"/>
  <c r="Z462" i="1"/>
  <c r="X462" i="1"/>
  <c r="E462" i="1" s="1"/>
  <c r="Z461" i="1"/>
  <c r="X461" i="1"/>
  <c r="E461" i="1" s="1"/>
  <c r="Z460" i="1"/>
  <c r="X460" i="1"/>
  <c r="E460" i="1" s="1"/>
  <c r="Z459" i="1"/>
  <c r="X459" i="1"/>
  <c r="E459" i="1" s="1"/>
  <c r="Z458" i="1"/>
  <c r="X458" i="1"/>
  <c r="E458" i="1" s="1"/>
  <c r="Z457" i="1"/>
  <c r="X457" i="1"/>
  <c r="E457" i="1" s="1"/>
  <c r="Z456" i="1"/>
  <c r="X456" i="1"/>
  <c r="E456" i="1" s="1"/>
  <c r="Z455" i="1"/>
  <c r="X455" i="1"/>
  <c r="E455" i="1" s="1"/>
  <c r="Z454" i="1"/>
  <c r="X454" i="1"/>
  <c r="E454" i="1" s="1"/>
  <c r="Z453" i="1"/>
  <c r="X453" i="1"/>
  <c r="E453" i="1" s="1"/>
  <c r="Z452" i="1"/>
  <c r="X452" i="1"/>
  <c r="E452" i="1" s="1"/>
  <c r="Z451" i="1"/>
  <c r="X451" i="1"/>
  <c r="E451" i="1" s="1"/>
  <c r="Z450" i="1"/>
  <c r="X450" i="1"/>
  <c r="E450" i="1" s="1"/>
  <c r="Z449" i="1"/>
  <c r="X449" i="1"/>
  <c r="E449" i="1" s="1"/>
  <c r="Z448" i="1"/>
  <c r="X448" i="1"/>
  <c r="E448" i="1" s="1"/>
  <c r="Z447" i="1"/>
  <c r="X447" i="1"/>
  <c r="E447" i="1" s="1"/>
  <c r="Z446" i="1"/>
  <c r="X446" i="1"/>
  <c r="E446" i="1" s="1"/>
  <c r="Z445" i="1"/>
  <c r="X445" i="1"/>
  <c r="E445" i="1" s="1"/>
  <c r="Z444" i="1"/>
  <c r="X444" i="1"/>
  <c r="E444" i="1" s="1"/>
  <c r="Z443" i="1"/>
  <c r="X443" i="1"/>
  <c r="E443" i="1" s="1"/>
  <c r="Z442" i="1"/>
  <c r="X442" i="1"/>
  <c r="E442" i="1" s="1"/>
  <c r="Z441" i="1"/>
  <c r="X441" i="1"/>
  <c r="E441" i="1" s="1"/>
  <c r="Z440" i="1"/>
  <c r="X440" i="1"/>
  <c r="E440" i="1" s="1"/>
  <c r="Z439" i="1"/>
  <c r="X439" i="1"/>
  <c r="E439" i="1" s="1"/>
  <c r="Z438" i="1"/>
  <c r="X438" i="1"/>
  <c r="E438" i="1" s="1"/>
  <c r="Z437" i="1"/>
  <c r="X437" i="1"/>
  <c r="E437" i="1" s="1"/>
  <c r="Z436" i="1"/>
  <c r="X436" i="1"/>
  <c r="E436" i="1" s="1"/>
  <c r="Z435" i="1"/>
  <c r="X435" i="1"/>
  <c r="E435" i="1" s="1"/>
  <c r="Z434" i="1"/>
  <c r="X434" i="1"/>
  <c r="E434" i="1" s="1"/>
  <c r="Z433" i="1"/>
  <c r="X433" i="1"/>
  <c r="E433" i="1" s="1"/>
  <c r="Z432" i="1"/>
  <c r="X432" i="1"/>
  <c r="E432" i="1" s="1"/>
  <c r="Z431" i="1"/>
  <c r="X431" i="1"/>
  <c r="E431" i="1" s="1"/>
  <c r="Z430" i="1"/>
  <c r="X430" i="1"/>
  <c r="E430" i="1" s="1"/>
  <c r="Z429" i="1"/>
  <c r="X429" i="1"/>
  <c r="E429" i="1" s="1"/>
  <c r="Z428" i="1"/>
  <c r="X428" i="1"/>
  <c r="E428" i="1" s="1"/>
  <c r="Z427" i="1"/>
  <c r="X427" i="1"/>
  <c r="E427" i="1" s="1"/>
  <c r="Z426" i="1"/>
  <c r="X426" i="1"/>
  <c r="E426" i="1" s="1"/>
  <c r="Z425" i="1"/>
  <c r="X425" i="1"/>
  <c r="E425" i="1" s="1"/>
  <c r="Z424" i="1"/>
  <c r="X424" i="1"/>
  <c r="E424" i="1" s="1"/>
  <c r="Z423" i="1"/>
  <c r="X423" i="1"/>
  <c r="E423" i="1" s="1"/>
  <c r="Z422" i="1"/>
  <c r="X422" i="1"/>
  <c r="E422" i="1" s="1"/>
  <c r="Z421" i="1"/>
  <c r="X421" i="1"/>
  <c r="E421" i="1" s="1"/>
  <c r="Z420" i="1"/>
  <c r="X420" i="1"/>
  <c r="E420" i="1" s="1"/>
  <c r="Z419" i="1"/>
  <c r="X419" i="1"/>
  <c r="E419" i="1" s="1"/>
  <c r="Z418" i="1"/>
  <c r="X418" i="1"/>
  <c r="E418" i="1" s="1"/>
  <c r="Z417" i="1"/>
  <c r="X417" i="1"/>
  <c r="E417" i="1" s="1"/>
  <c r="Z416" i="1"/>
  <c r="X416" i="1"/>
  <c r="E416" i="1" s="1"/>
  <c r="Z415" i="1"/>
  <c r="X415" i="1"/>
  <c r="E415" i="1" s="1"/>
  <c r="Z414" i="1"/>
  <c r="X414" i="1"/>
  <c r="E414" i="1" s="1"/>
  <c r="Z413" i="1"/>
  <c r="X413" i="1"/>
  <c r="E413" i="1" s="1"/>
  <c r="Z412" i="1"/>
  <c r="X412" i="1"/>
  <c r="E412" i="1" s="1"/>
  <c r="Z411" i="1"/>
  <c r="X411" i="1"/>
  <c r="E411" i="1" s="1"/>
  <c r="Z410" i="1"/>
  <c r="X410" i="1"/>
  <c r="E410" i="1" s="1"/>
  <c r="Z409" i="1"/>
  <c r="X409" i="1"/>
  <c r="E409" i="1" s="1"/>
  <c r="Z408" i="1"/>
  <c r="X408" i="1"/>
  <c r="E408" i="1" s="1"/>
  <c r="Z407" i="1"/>
  <c r="X407" i="1"/>
  <c r="E407" i="1" s="1"/>
  <c r="Z406" i="1"/>
  <c r="X406" i="1"/>
  <c r="E406" i="1" s="1"/>
  <c r="Z405" i="1"/>
  <c r="X405" i="1"/>
  <c r="E405" i="1" s="1"/>
  <c r="Z404" i="1"/>
  <c r="X404" i="1"/>
  <c r="E404" i="1" s="1"/>
  <c r="Z403" i="1"/>
  <c r="X403" i="1"/>
  <c r="E403" i="1" s="1"/>
  <c r="Z402" i="1"/>
  <c r="X402" i="1"/>
  <c r="E402" i="1" s="1"/>
  <c r="Z401" i="1"/>
  <c r="X401" i="1"/>
  <c r="E401" i="1" s="1"/>
  <c r="Z400" i="1"/>
  <c r="X400" i="1"/>
  <c r="E400" i="1" s="1"/>
  <c r="Z399" i="1"/>
  <c r="X399" i="1"/>
  <c r="E399" i="1" s="1"/>
  <c r="Z398" i="1"/>
  <c r="X398" i="1"/>
  <c r="E398" i="1" s="1"/>
  <c r="Z397" i="1"/>
  <c r="X397" i="1"/>
  <c r="E397" i="1" s="1"/>
  <c r="Z396" i="1"/>
  <c r="X396" i="1"/>
  <c r="E396" i="1" s="1"/>
  <c r="Z395" i="1"/>
  <c r="X395" i="1"/>
  <c r="E395" i="1" s="1"/>
  <c r="Z394" i="1"/>
  <c r="X394" i="1"/>
  <c r="E394" i="1" s="1"/>
  <c r="Z393" i="1"/>
  <c r="X393" i="1"/>
  <c r="E393" i="1" s="1"/>
  <c r="Z392" i="1"/>
  <c r="X392" i="1"/>
  <c r="E392" i="1" s="1"/>
  <c r="Z391" i="1"/>
  <c r="X391" i="1"/>
  <c r="E391" i="1" s="1"/>
  <c r="Z390" i="1"/>
  <c r="X390" i="1"/>
  <c r="E390" i="1" s="1"/>
  <c r="Z389" i="1"/>
  <c r="X389" i="1"/>
  <c r="E389" i="1" s="1"/>
  <c r="Z388" i="1"/>
  <c r="X388" i="1"/>
  <c r="E388" i="1" s="1"/>
  <c r="Z387" i="1"/>
  <c r="X387" i="1"/>
  <c r="E387" i="1" s="1"/>
  <c r="Z386" i="1"/>
  <c r="X386" i="1"/>
  <c r="E386" i="1" s="1"/>
  <c r="Z385" i="1"/>
  <c r="X385" i="1"/>
  <c r="E385" i="1" s="1"/>
  <c r="Z384" i="1"/>
  <c r="X384" i="1"/>
  <c r="E384" i="1" s="1"/>
  <c r="Z383" i="1"/>
  <c r="X383" i="1"/>
  <c r="E383" i="1" s="1"/>
  <c r="Z382" i="1"/>
  <c r="X382" i="1"/>
  <c r="E382" i="1" s="1"/>
  <c r="Z381" i="1"/>
  <c r="X381" i="1"/>
  <c r="E381" i="1" s="1"/>
  <c r="Z380" i="1"/>
  <c r="X380" i="1"/>
  <c r="E380" i="1" s="1"/>
  <c r="Z379" i="1"/>
  <c r="X379" i="1"/>
  <c r="E379" i="1" s="1"/>
  <c r="Z378" i="1"/>
  <c r="X378" i="1"/>
  <c r="E378" i="1" s="1"/>
  <c r="Z377" i="1"/>
  <c r="X377" i="1"/>
  <c r="E377" i="1" s="1"/>
  <c r="Z376" i="1"/>
  <c r="X376" i="1"/>
  <c r="E376" i="1" s="1"/>
  <c r="Z375" i="1"/>
  <c r="X375" i="1"/>
  <c r="E375" i="1" s="1"/>
  <c r="Z374" i="1"/>
  <c r="X374" i="1"/>
  <c r="E374" i="1" s="1"/>
  <c r="Z373" i="1"/>
  <c r="X373" i="1"/>
  <c r="E373" i="1" s="1"/>
  <c r="Z372" i="1"/>
  <c r="X372" i="1"/>
  <c r="E372" i="1" s="1"/>
  <c r="Z371" i="1"/>
  <c r="X371" i="1"/>
  <c r="E371" i="1" s="1"/>
  <c r="Z370" i="1"/>
  <c r="X370" i="1"/>
  <c r="E370" i="1" s="1"/>
  <c r="Z369" i="1"/>
  <c r="X369" i="1"/>
  <c r="E369" i="1" s="1"/>
  <c r="Z368" i="1"/>
  <c r="X368" i="1"/>
  <c r="E368" i="1" s="1"/>
  <c r="Z367" i="1"/>
  <c r="X367" i="1"/>
  <c r="E367" i="1" s="1"/>
  <c r="Z366" i="1"/>
  <c r="X366" i="1"/>
  <c r="E366" i="1" s="1"/>
  <c r="Z365" i="1"/>
  <c r="X365" i="1"/>
  <c r="E365" i="1" s="1"/>
  <c r="Z364" i="1"/>
  <c r="X364" i="1"/>
  <c r="E364" i="1" s="1"/>
  <c r="Z363" i="1"/>
  <c r="X363" i="1"/>
  <c r="E363" i="1" s="1"/>
  <c r="Z362" i="1"/>
  <c r="X362" i="1"/>
  <c r="E362" i="1" s="1"/>
  <c r="Z361" i="1"/>
  <c r="X361" i="1"/>
  <c r="E361" i="1" s="1"/>
  <c r="Z360" i="1"/>
  <c r="X360" i="1"/>
  <c r="E360" i="1" s="1"/>
  <c r="Z359" i="1"/>
  <c r="X359" i="1"/>
  <c r="E359" i="1" s="1"/>
  <c r="Z358" i="1"/>
  <c r="X358" i="1"/>
  <c r="E358" i="1" s="1"/>
  <c r="Z357" i="1"/>
  <c r="X357" i="1"/>
  <c r="E357" i="1" s="1"/>
  <c r="Z356" i="1"/>
  <c r="X356" i="1"/>
  <c r="E356" i="1" s="1"/>
  <c r="Z355" i="1"/>
  <c r="X355" i="1"/>
  <c r="E355" i="1" s="1"/>
  <c r="Z354" i="1"/>
  <c r="X354" i="1"/>
  <c r="E354" i="1" s="1"/>
  <c r="Z353" i="1"/>
  <c r="X353" i="1"/>
  <c r="E353" i="1" s="1"/>
  <c r="Z352" i="1"/>
  <c r="X352" i="1"/>
  <c r="E352" i="1" s="1"/>
  <c r="Z351" i="1"/>
  <c r="X351" i="1"/>
  <c r="E351" i="1" s="1"/>
  <c r="Z350" i="1"/>
  <c r="X350" i="1"/>
  <c r="E350" i="1" s="1"/>
  <c r="Z349" i="1"/>
  <c r="X349" i="1"/>
  <c r="E349" i="1" s="1"/>
  <c r="Z348" i="1"/>
  <c r="X348" i="1"/>
  <c r="E348" i="1" s="1"/>
  <c r="Z347" i="1"/>
  <c r="X347" i="1"/>
  <c r="E347" i="1" s="1"/>
  <c r="Z346" i="1"/>
  <c r="X346" i="1"/>
  <c r="E346" i="1" s="1"/>
  <c r="Z345" i="1"/>
  <c r="X345" i="1"/>
  <c r="E345" i="1" s="1"/>
  <c r="Z344" i="1"/>
  <c r="X344" i="1"/>
  <c r="E344" i="1" s="1"/>
  <c r="Z343" i="1"/>
  <c r="X343" i="1"/>
  <c r="E343" i="1" s="1"/>
  <c r="Z342" i="1"/>
  <c r="X342" i="1"/>
  <c r="E342" i="1" s="1"/>
  <c r="Z341" i="1"/>
  <c r="X341" i="1"/>
  <c r="E341" i="1" s="1"/>
  <c r="Z340" i="1"/>
  <c r="X340" i="1"/>
  <c r="E340" i="1" s="1"/>
  <c r="Z339" i="1"/>
  <c r="X339" i="1"/>
  <c r="E339" i="1" s="1"/>
  <c r="Z338" i="1"/>
  <c r="X338" i="1"/>
  <c r="E338" i="1" s="1"/>
  <c r="Z337" i="1"/>
  <c r="X337" i="1"/>
  <c r="E337" i="1" s="1"/>
  <c r="Z336" i="1"/>
  <c r="X336" i="1"/>
  <c r="E336" i="1" s="1"/>
  <c r="Z335" i="1"/>
  <c r="X335" i="1"/>
  <c r="E335" i="1" s="1"/>
  <c r="Z334" i="1"/>
  <c r="X334" i="1"/>
  <c r="E334" i="1" s="1"/>
  <c r="Z333" i="1"/>
  <c r="X333" i="1"/>
  <c r="E333" i="1" s="1"/>
  <c r="Z332" i="1"/>
  <c r="X332" i="1"/>
  <c r="E332" i="1" s="1"/>
  <c r="Z331" i="1"/>
  <c r="X331" i="1"/>
  <c r="E331" i="1" s="1"/>
  <c r="Z330" i="1"/>
  <c r="X330" i="1"/>
  <c r="E330" i="1" s="1"/>
  <c r="Z329" i="1"/>
  <c r="X329" i="1"/>
  <c r="E329" i="1" s="1"/>
  <c r="Z328" i="1"/>
  <c r="X328" i="1"/>
  <c r="E328" i="1" s="1"/>
  <c r="Z327" i="1"/>
  <c r="X327" i="1"/>
  <c r="E327" i="1" s="1"/>
  <c r="Z326" i="1"/>
  <c r="X326" i="1"/>
  <c r="E326" i="1" s="1"/>
  <c r="Z325" i="1"/>
  <c r="X325" i="1"/>
  <c r="E325" i="1" s="1"/>
  <c r="Z324" i="1"/>
  <c r="X324" i="1"/>
  <c r="E324" i="1" s="1"/>
  <c r="Z323" i="1"/>
  <c r="X323" i="1"/>
  <c r="E323" i="1" s="1"/>
  <c r="Z322" i="1"/>
  <c r="X322" i="1"/>
  <c r="E322" i="1" s="1"/>
  <c r="Z321" i="1"/>
  <c r="X321" i="1"/>
  <c r="E321" i="1" s="1"/>
  <c r="Z320" i="1"/>
  <c r="X320" i="1"/>
  <c r="E320" i="1" s="1"/>
  <c r="Z319" i="1"/>
  <c r="X319" i="1"/>
  <c r="E319" i="1" s="1"/>
  <c r="Z318" i="1"/>
  <c r="X318" i="1"/>
  <c r="E318" i="1" s="1"/>
  <c r="Z317" i="1"/>
  <c r="X317" i="1"/>
  <c r="E317" i="1" s="1"/>
  <c r="Z316" i="1"/>
  <c r="X316" i="1"/>
  <c r="E316" i="1" s="1"/>
  <c r="Z315" i="1"/>
  <c r="X315" i="1"/>
  <c r="E315" i="1" s="1"/>
  <c r="Z314" i="1"/>
  <c r="X314" i="1"/>
  <c r="E314" i="1" s="1"/>
  <c r="Z313" i="1"/>
  <c r="X313" i="1"/>
  <c r="E313" i="1" s="1"/>
  <c r="Z312" i="1"/>
  <c r="X312" i="1"/>
  <c r="E312" i="1" s="1"/>
  <c r="Z311" i="1"/>
  <c r="X311" i="1"/>
  <c r="E311" i="1" s="1"/>
  <c r="Z310" i="1"/>
  <c r="X310" i="1"/>
  <c r="E310" i="1" s="1"/>
  <c r="Z309" i="1"/>
  <c r="X309" i="1"/>
  <c r="E309" i="1" s="1"/>
  <c r="Z308" i="1"/>
  <c r="X308" i="1"/>
  <c r="E308" i="1" s="1"/>
  <c r="Z307" i="1"/>
  <c r="X307" i="1"/>
  <c r="E307" i="1" s="1"/>
  <c r="Z306" i="1"/>
  <c r="X306" i="1"/>
  <c r="E306" i="1" s="1"/>
  <c r="Z305" i="1"/>
  <c r="X305" i="1"/>
  <c r="E305" i="1" s="1"/>
  <c r="Z304" i="1"/>
  <c r="X304" i="1"/>
  <c r="E304" i="1" s="1"/>
  <c r="Z303" i="1"/>
  <c r="X303" i="1"/>
  <c r="E303" i="1" s="1"/>
  <c r="Z302" i="1"/>
  <c r="X302" i="1"/>
  <c r="E302" i="1" s="1"/>
  <c r="Z301" i="1"/>
  <c r="X301" i="1"/>
  <c r="E301" i="1" s="1"/>
  <c r="Z300" i="1"/>
  <c r="X300" i="1"/>
  <c r="E300" i="1" s="1"/>
  <c r="Z299" i="1"/>
  <c r="X299" i="1"/>
  <c r="E299" i="1" s="1"/>
  <c r="Z298" i="1"/>
  <c r="X298" i="1"/>
  <c r="E298" i="1" s="1"/>
  <c r="Z297" i="1"/>
  <c r="X297" i="1"/>
  <c r="E297" i="1" s="1"/>
  <c r="Z296" i="1"/>
  <c r="X296" i="1"/>
  <c r="E296" i="1" s="1"/>
  <c r="Z295" i="1"/>
  <c r="X295" i="1"/>
  <c r="E295" i="1" s="1"/>
  <c r="Z294" i="1"/>
  <c r="X294" i="1"/>
  <c r="E294" i="1" s="1"/>
  <c r="Z293" i="1"/>
  <c r="X293" i="1"/>
  <c r="E293" i="1" s="1"/>
  <c r="Z292" i="1"/>
  <c r="X292" i="1"/>
  <c r="E292" i="1" s="1"/>
  <c r="Z291" i="1"/>
  <c r="X291" i="1"/>
  <c r="E291" i="1" s="1"/>
  <c r="Z290" i="1"/>
  <c r="X290" i="1"/>
  <c r="E290" i="1" s="1"/>
  <c r="Z289" i="1"/>
  <c r="X289" i="1"/>
  <c r="E289" i="1" s="1"/>
  <c r="Z288" i="1"/>
  <c r="X288" i="1"/>
  <c r="E288" i="1" s="1"/>
  <c r="Z287" i="1"/>
  <c r="X287" i="1"/>
  <c r="E287" i="1" s="1"/>
  <c r="Z286" i="1"/>
  <c r="X286" i="1"/>
  <c r="E286" i="1" s="1"/>
  <c r="Z285" i="1"/>
  <c r="X285" i="1"/>
  <c r="E285" i="1" s="1"/>
  <c r="Z284" i="1"/>
  <c r="X284" i="1"/>
  <c r="E284" i="1" s="1"/>
  <c r="Z283" i="1"/>
  <c r="X283" i="1"/>
  <c r="E283" i="1" s="1"/>
  <c r="Z282" i="1"/>
  <c r="X282" i="1"/>
  <c r="E282" i="1" s="1"/>
  <c r="Z281" i="1"/>
  <c r="X281" i="1"/>
  <c r="E281" i="1" s="1"/>
  <c r="Z280" i="1"/>
  <c r="X280" i="1"/>
  <c r="E280" i="1" s="1"/>
  <c r="Z279" i="1"/>
  <c r="X279" i="1"/>
  <c r="E279" i="1" s="1"/>
  <c r="Z278" i="1"/>
  <c r="X278" i="1"/>
  <c r="E278" i="1" s="1"/>
  <c r="Z277" i="1"/>
  <c r="X277" i="1"/>
  <c r="E277" i="1" s="1"/>
  <c r="Z276" i="1"/>
  <c r="X276" i="1"/>
  <c r="E276" i="1" s="1"/>
  <c r="Z275" i="1"/>
  <c r="X275" i="1"/>
  <c r="E275" i="1" s="1"/>
  <c r="Z274" i="1"/>
  <c r="X274" i="1"/>
  <c r="E274" i="1" s="1"/>
  <c r="Z273" i="1"/>
  <c r="X273" i="1"/>
  <c r="E273" i="1" s="1"/>
  <c r="Z272" i="1"/>
  <c r="X272" i="1"/>
  <c r="E272" i="1" s="1"/>
  <c r="Z271" i="1"/>
  <c r="X271" i="1"/>
  <c r="E271" i="1" s="1"/>
  <c r="Z270" i="1"/>
  <c r="X270" i="1"/>
  <c r="E270" i="1" s="1"/>
  <c r="Z269" i="1"/>
  <c r="X269" i="1"/>
  <c r="E269" i="1" s="1"/>
  <c r="Z268" i="1"/>
  <c r="X268" i="1"/>
  <c r="E268" i="1" s="1"/>
  <c r="Z267" i="1"/>
  <c r="X267" i="1"/>
  <c r="E267" i="1" s="1"/>
  <c r="Z266" i="1"/>
  <c r="X266" i="1"/>
  <c r="E266" i="1" s="1"/>
  <c r="Z265" i="1"/>
  <c r="X265" i="1"/>
  <c r="E265" i="1" s="1"/>
  <c r="Z264" i="1"/>
  <c r="X264" i="1"/>
  <c r="E264" i="1" s="1"/>
  <c r="Z263" i="1"/>
  <c r="X263" i="1"/>
  <c r="E263" i="1" s="1"/>
  <c r="Z262" i="1"/>
  <c r="X262" i="1"/>
  <c r="E262" i="1" s="1"/>
  <c r="Z261" i="1"/>
  <c r="X261" i="1"/>
  <c r="E261" i="1" s="1"/>
  <c r="Z260" i="1"/>
  <c r="X260" i="1"/>
  <c r="E260" i="1" s="1"/>
  <c r="Z259" i="1"/>
  <c r="X259" i="1"/>
  <c r="E259" i="1" s="1"/>
  <c r="Z258" i="1"/>
  <c r="X258" i="1"/>
  <c r="E258" i="1" s="1"/>
  <c r="Z257" i="1"/>
  <c r="X257" i="1"/>
  <c r="E257" i="1" s="1"/>
  <c r="Z256" i="1"/>
  <c r="X256" i="1"/>
  <c r="E256" i="1" s="1"/>
  <c r="Z255" i="1"/>
  <c r="X255" i="1"/>
  <c r="E255" i="1" s="1"/>
  <c r="Z254" i="1"/>
  <c r="X254" i="1"/>
  <c r="E254" i="1" s="1"/>
  <c r="Z253" i="1"/>
  <c r="X253" i="1"/>
  <c r="E253" i="1" s="1"/>
  <c r="Z252" i="1"/>
  <c r="X252" i="1"/>
  <c r="E252" i="1" s="1"/>
  <c r="Z251" i="1"/>
  <c r="X251" i="1"/>
  <c r="E251" i="1" s="1"/>
  <c r="Z250" i="1"/>
  <c r="X250" i="1"/>
  <c r="E250" i="1" s="1"/>
  <c r="Z249" i="1"/>
  <c r="X249" i="1"/>
  <c r="E249" i="1" s="1"/>
  <c r="Z248" i="1"/>
  <c r="X248" i="1"/>
  <c r="E248" i="1" s="1"/>
  <c r="Z247" i="1"/>
  <c r="X247" i="1"/>
  <c r="E247" i="1" s="1"/>
  <c r="Z246" i="1"/>
  <c r="X246" i="1"/>
  <c r="E246" i="1" s="1"/>
  <c r="Z245" i="1"/>
  <c r="X245" i="1"/>
  <c r="E245" i="1" s="1"/>
  <c r="Z244" i="1"/>
  <c r="X244" i="1"/>
  <c r="E244" i="1" s="1"/>
  <c r="Z243" i="1"/>
  <c r="X243" i="1"/>
  <c r="E243" i="1" s="1"/>
  <c r="Z242" i="1"/>
  <c r="X242" i="1"/>
  <c r="E242" i="1" s="1"/>
  <c r="Z241" i="1"/>
  <c r="X241" i="1"/>
  <c r="E241" i="1" s="1"/>
  <c r="Z240" i="1"/>
  <c r="X240" i="1"/>
  <c r="E240" i="1" s="1"/>
  <c r="Z239" i="1"/>
  <c r="X239" i="1"/>
  <c r="E239" i="1" s="1"/>
  <c r="Z238" i="1"/>
  <c r="X238" i="1"/>
  <c r="E238" i="1" s="1"/>
  <c r="Z237" i="1"/>
  <c r="X237" i="1"/>
  <c r="E237" i="1" s="1"/>
  <c r="Z236" i="1"/>
  <c r="X236" i="1"/>
  <c r="E236" i="1" s="1"/>
  <c r="Z235" i="1"/>
  <c r="X235" i="1"/>
  <c r="E235" i="1" s="1"/>
  <c r="Z234" i="1"/>
  <c r="X234" i="1"/>
  <c r="E234" i="1" s="1"/>
  <c r="Z233" i="1"/>
  <c r="X233" i="1"/>
  <c r="E233" i="1" s="1"/>
  <c r="Z232" i="1"/>
  <c r="X232" i="1"/>
  <c r="E232" i="1" s="1"/>
  <c r="Z231" i="1"/>
  <c r="X231" i="1"/>
  <c r="E231" i="1" s="1"/>
  <c r="Z230" i="1"/>
  <c r="X230" i="1"/>
  <c r="E230" i="1" s="1"/>
  <c r="Z229" i="1"/>
  <c r="X229" i="1"/>
  <c r="E229" i="1" s="1"/>
  <c r="Z228" i="1"/>
  <c r="X228" i="1"/>
  <c r="E228" i="1" s="1"/>
  <c r="Z227" i="1"/>
  <c r="X227" i="1"/>
  <c r="E227" i="1" s="1"/>
  <c r="Z226" i="1"/>
  <c r="X226" i="1"/>
  <c r="E226" i="1" s="1"/>
  <c r="Z225" i="1"/>
  <c r="X225" i="1"/>
  <c r="E225" i="1" s="1"/>
  <c r="Z224" i="1"/>
  <c r="X224" i="1"/>
  <c r="E224" i="1" s="1"/>
  <c r="Z223" i="1"/>
  <c r="X223" i="1"/>
  <c r="E223" i="1" s="1"/>
  <c r="Z222" i="1"/>
  <c r="X222" i="1"/>
  <c r="E222" i="1" s="1"/>
  <c r="Z221" i="1"/>
  <c r="X221" i="1"/>
  <c r="E221" i="1" s="1"/>
  <c r="Z220" i="1"/>
  <c r="X220" i="1"/>
  <c r="E220" i="1" s="1"/>
  <c r="Z219" i="1"/>
  <c r="X219" i="1"/>
  <c r="E219" i="1" s="1"/>
  <c r="Z218" i="1"/>
  <c r="X218" i="1"/>
  <c r="E218" i="1" s="1"/>
  <c r="Z217" i="1"/>
  <c r="X217" i="1"/>
  <c r="E217" i="1" s="1"/>
  <c r="Z216" i="1"/>
  <c r="X216" i="1"/>
  <c r="E216" i="1" s="1"/>
  <c r="Z215" i="1"/>
  <c r="X215" i="1"/>
  <c r="E215" i="1" s="1"/>
  <c r="Z214" i="1"/>
  <c r="X214" i="1"/>
  <c r="E214" i="1" s="1"/>
  <c r="Z213" i="1"/>
  <c r="X213" i="1"/>
  <c r="E213" i="1" s="1"/>
  <c r="Z212" i="1"/>
  <c r="X212" i="1"/>
  <c r="E212" i="1" s="1"/>
  <c r="Z211" i="1"/>
  <c r="X211" i="1"/>
  <c r="E211" i="1" s="1"/>
  <c r="Z210" i="1"/>
  <c r="X210" i="1"/>
  <c r="E210" i="1" s="1"/>
  <c r="Z209" i="1"/>
  <c r="X209" i="1"/>
  <c r="E209" i="1" s="1"/>
  <c r="Z208" i="1"/>
  <c r="X208" i="1"/>
  <c r="E208" i="1" s="1"/>
  <c r="Z207" i="1"/>
  <c r="X207" i="1"/>
  <c r="E207" i="1" s="1"/>
  <c r="Z206" i="1"/>
  <c r="X206" i="1"/>
  <c r="E206" i="1" s="1"/>
  <c r="Z205" i="1"/>
  <c r="X205" i="1"/>
  <c r="E205" i="1" s="1"/>
  <c r="Z204" i="1"/>
  <c r="X204" i="1"/>
  <c r="E204" i="1" s="1"/>
  <c r="Z203" i="1"/>
  <c r="X203" i="1"/>
  <c r="E203" i="1" s="1"/>
  <c r="Z202" i="1"/>
  <c r="X202" i="1"/>
  <c r="E202" i="1" s="1"/>
  <c r="Z201" i="1"/>
  <c r="X201" i="1"/>
  <c r="E201" i="1" s="1"/>
  <c r="Z200" i="1"/>
  <c r="X200" i="1"/>
  <c r="E200" i="1" s="1"/>
  <c r="Z199" i="1"/>
  <c r="X199" i="1"/>
  <c r="E199" i="1" s="1"/>
  <c r="Z198" i="1"/>
  <c r="X198" i="1"/>
  <c r="E198" i="1" s="1"/>
  <c r="Z197" i="1"/>
  <c r="X197" i="1"/>
  <c r="E197" i="1" s="1"/>
  <c r="Z196" i="1"/>
  <c r="X196" i="1"/>
  <c r="E196" i="1" s="1"/>
  <c r="Z195" i="1"/>
  <c r="X195" i="1"/>
  <c r="E195" i="1" s="1"/>
  <c r="Z194" i="1"/>
  <c r="X194" i="1"/>
  <c r="E194" i="1" s="1"/>
  <c r="Z193" i="1"/>
  <c r="X193" i="1"/>
  <c r="E193" i="1" s="1"/>
  <c r="Z192" i="1"/>
  <c r="X192" i="1"/>
  <c r="E192" i="1" s="1"/>
  <c r="Z191" i="1"/>
  <c r="X191" i="1"/>
  <c r="E191" i="1" s="1"/>
  <c r="Z190" i="1"/>
  <c r="X190" i="1"/>
  <c r="E190" i="1" s="1"/>
  <c r="Z189" i="1"/>
  <c r="X189" i="1"/>
  <c r="E189" i="1" s="1"/>
  <c r="Z188" i="1"/>
  <c r="X188" i="1"/>
  <c r="E188" i="1" s="1"/>
  <c r="Z187" i="1"/>
  <c r="X187" i="1"/>
  <c r="E187" i="1" s="1"/>
  <c r="Z186" i="1"/>
  <c r="X186" i="1"/>
  <c r="E186" i="1" s="1"/>
  <c r="Z185" i="1"/>
  <c r="X185" i="1"/>
  <c r="E185" i="1" s="1"/>
  <c r="Z184" i="1"/>
  <c r="X184" i="1"/>
  <c r="E184" i="1" s="1"/>
  <c r="Z183" i="1"/>
  <c r="X183" i="1"/>
  <c r="E183" i="1" s="1"/>
  <c r="Z182" i="1"/>
  <c r="X182" i="1"/>
  <c r="E182" i="1" s="1"/>
  <c r="Z181" i="1"/>
  <c r="X181" i="1"/>
  <c r="E181" i="1" s="1"/>
  <c r="Z180" i="1"/>
  <c r="X180" i="1"/>
  <c r="E180" i="1" s="1"/>
  <c r="Z179" i="1"/>
  <c r="X179" i="1"/>
  <c r="E179" i="1" s="1"/>
  <c r="Z178" i="1"/>
  <c r="X178" i="1"/>
  <c r="E178" i="1" s="1"/>
  <c r="Z177" i="1"/>
  <c r="X177" i="1"/>
  <c r="E177" i="1" s="1"/>
  <c r="Z176" i="1"/>
  <c r="X176" i="1"/>
  <c r="E176" i="1" s="1"/>
  <c r="Z175" i="1"/>
  <c r="X175" i="1"/>
  <c r="E175" i="1" s="1"/>
  <c r="Z174" i="1"/>
  <c r="X174" i="1"/>
  <c r="E174" i="1" s="1"/>
  <c r="Z173" i="1"/>
  <c r="X173" i="1"/>
  <c r="E173" i="1" s="1"/>
  <c r="Z172" i="1"/>
  <c r="X172" i="1"/>
  <c r="E172" i="1" s="1"/>
  <c r="Z171" i="1"/>
  <c r="X171" i="1"/>
  <c r="E171" i="1" s="1"/>
  <c r="Z170" i="1"/>
  <c r="X170" i="1"/>
  <c r="E170" i="1" s="1"/>
  <c r="Z169" i="1"/>
  <c r="X169" i="1"/>
  <c r="E169" i="1" s="1"/>
  <c r="Z168" i="1"/>
  <c r="X168" i="1"/>
  <c r="E168" i="1" s="1"/>
  <c r="Z167" i="1"/>
  <c r="X167" i="1"/>
  <c r="E167" i="1" s="1"/>
  <c r="Z166" i="1"/>
  <c r="X166" i="1"/>
  <c r="E166" i="1" s="1"/>
  <c r="Z165" i="1"/>
  <c r="X165" i="1"/>
  <c r="E165" i="1" s="1"/>
  <c r="Z164" i="1"/>
  <c r="X164" i="1"/>
  <c r="E164" i="1" s="1"/>
  <c r="Z163" i="1"/>
  <c r="X163" i="1"/>
  <c r="E163" i="1" s="1"/>
  <c r="Z162" i="1"/>
  <c r="X162" i="1"/>
  <c r="E162" i="1" s="1"/>
  <c r="Z161" i="1"/>
  <c r="X161" i="1"/>
  <c r="E161" i="1" s="1"/>
  <c r="Z160" i="1"/>
  <c r="X160" i="1"/>
  <c r="E160" i="1" s="1"/>
  <c r="Z159" i="1"/>
  <c r="X159" i="1"/>
  <c r="E159" i="1" s="1"/>
  <c r="Z158" i="1"/>
  <c r="X158" i="1"/>
  <c r="E158" i="1" s="1"/>
  <c r="Z157" i="1"/>
  <c r="X157" i="1"/>
  <c r="E157" i="1" s="1"/>
  <c r="Z156" i="1"/>
  <c r="X156" i="1"/>
  <c r="E156" i="1" s="1"/>
  <c r="Z155" i="1"/>
  <c r="X155" i="1"/>
  <c r="E155" i="1" s="1"/>
  <c r="Z154" i="1"/>
  <c r="X154" i="1"/>
  <c r="E154" i="1" s="1"/>
  <c r="Z153" i="1"/>
  <c r="X153" i="1"/>
  <c r="E153" i="1" s="1"/>
  <c r="Z152" i="1"/>
  <c r="X152" i="1"/>
  <c r="E152" i="1" s="1"/>
  <c r="Z151" i="1"/>
  <c r="X151" i="1"/>
  <c r="E151" i="1" s="1"/>
  <c r="Z150" i="1"/>
  <c r="X150" i="1"/>
  <c r="E150" i="1" s="1"/>
  <c r="Z149" i="1"/>
  <c r="X149" i="1"/>
  <c r="E149" i="1" s="1"/>
  <c r="Z148" i="1"/>
  <c r="X148" i="1"/>
  <c r="E148" i="1" s="1"/>
  <c r="Z147" i="1"/>
  <c r="X147" i="1"/>
  <c r="E147" i="1" s="1"/>
  <c r="Z146" i="1"/>
  <c r="X146" i="1"/>
  <c r="E146" i="1" s="1"/>
  <c r="Z145" i="1"/>
  <c r="X145" i="1"/>
  <c r="E145" i="1" s="1"/>
  <c r="Z144" i="1"/>
  <c r="X144" i="1"/>
  <c r="E144" i="1" s="1"/>
  <c r="Z143" i="1"/>
  <c r="X143" i="1"/>
  <c r="E143" i="1" s="1"/>
  <c r="Z142" i="1"/>
  <c r="X142" i="1"/>
  <c r="E142" i="1" s="1"/>
  <c r="Z141" i="1"/>
  <c r="X141" i="1"/>
  <c r="E141" i="1" s="1"/>
  <c r="Z140" i="1"/>
  <c r="X140" i="1"/>
  <c r="E140" i="1" s="1"/>
  <c r="Z139" i="1"/>
  <c r="X139" i="1"/>
  <c r="E139" i="1" s="1"/>
  <c r="Z138" i="1"/>
  <c r="X138" i="1"/>
  <c r="E138" i="1" s="1"/>
  <c r="Z137" i="1"/>
  <c r="X137" i="1"/>
  <c r="E137" i="1" s="1"/>
  <c r="Z136" i="1"/>
  <c r="X136" i="1"/>
  <c r="E136" i="1" s="1"/>
  <c r="Z135" i="1"/>
  <c r="X135" i="1"/>
  <c r="E135" i="1" s="1"/>
  <c r="Z134" i="1"/>
  <c r="X134" i="1"/>
  <c r="E134" i="1" s="1"/>
  <c r="Z133" i="1"/>
  <c r="X133" i="1"/>
  <c r="E133" i="1" s="1"/>
  <c r="Z132" i="1"/>
  <c r="X132" i="1"/>
  <c r="E132" i="1" s="1"/>
  <c r="Z131" i="1"/>
  <c r="X131" i="1"/>
  <c r="E131" i="1" s="1"/>
  <c r="Z130" i="1"/>
  <c r="X130" i="1"/>
  <c r="E130" i="1" s="1"/>
  <c r="Z129" i="1"/>
  <c r="X129" i="1"/>
  <c r="E129" i="1" s="1"/>
  <c r="Z128" i="1"/>
  <c r="X128" i="1"/>
  <c r="E128" i="1" s="1"/>
  <c r="Z127" i="1"/>
  <c r="X127" i="1"/>
  <c r="E127" i="1" s="1"/>
  <c r="Z126" i="1"/>
  <c r="X126" i="1"/>
  <c r="E126" i="1" s="1"/>
  <c r="Z125" i="1"/>
  <c r="X125" i="1"/>
  <c r="E125" i="1" s="1"/>
  <c r="Z124" i="1"/>
  <c r="X124" i="1"/>
  <c r="E124" i="1" s="1"/>
  <c r="Z123" i="1"/>
  <c r="X123" i="1"/>
  <c r="E123" i="1" s="1"/>
  <c r="Z122" i="1"/>
  <c r="X122" i="1"/>
  <c r="E122" i="1" s="1"/>
  <c r="Z121" i="1"/>
  <c r="X121" i="1"/>
  <c r="E121" i="1" s="1"/>
  <c r="Z120" i="1"/>
  <c r="X120" i="1"/>
  <c r="E120" i="1" s="1"/>
  <c r="Z119" i="1"/>
  <c r="X119" i="1"/>
  <c r="E119" i="1" s="1"/>
  <c r="Z118" i="1"/>
  <c r="X118" i="1"/>
  <c r="E118" i="1" s="1"/>
  <c r="Z117" i="1"/>
  <c r="X117" i="1"/>
  <c r="E117" i="1" s="1"/>
  <c r="Z116" i="1"/>
  <c r="X116" i="1"/>
  <c r="E116" i="1" s="1"/>
  <c r="Z115" i="1"/>
  <c r="X115" i="1"/>
  <c r="E115" i="1" s="1"/>
  <c r="Z114" i="1"/>
  <c r="X114" i="1"/>
  <c r="E114" i="1" s="1"/>
  <c r="Z113" i="1"/>
  <c r="X113" i="1"/>
  <c r="E113" i="1" s="1"/>
  <c r="Z112" i="1"/>
  <c r="X112" i="1"/>
  <c r="E112" i="1" s="1"/>
  <c r="Z111" i="1"/>
  <c r="X111" i="1"/>
  <c r="E111" i="1" s="1"/>
  <c r="Z110" i="1"/>
  <c r="X110" i="1"/>
  <c r="E110" i="1" s="1"/>
  <c r="Z109" i="1"/>
  <c r="X109" i="1"/>
  <c r="E109" i="1" s="1"/>
  <c r="Z108" i="1"/>
  <c r="X108" i="1"/>
  <c r="E108" i="1" s="1"/>
  <c r="Z107" i="1"/>
  <c r="X107" i="1"/>
  <c r="E107" i="1" s="1"/>
  <c r="Z106" i="1"/>
  <c r="X106" i="1"/>
  <c r="E106" i="1" s="1"/>
  <c r="Z105" i="1"/>
  <c r="X105" i="1"/>
  <c r="E105" i="1" s="1"/>
  <c r="Z104" i="1"/>
  <c r="X104" i="1"/>
  <c r="E104" i="1" s="1"/>
  <c r="Z103" i="1"/>
  <c r="X103" i="1"/>
  <c r="E103" i="1" s="1"/>
  <c r="Z102" i="1"/>
  <c r="X102" i="1"/>
  <c r="E102" i="1" s="1"/>
  <c r="Z101" i="1"/>
  <c r="X101" i="1"/>
  <c r="E101" i="1" s="1"/>
  <c r="Z100" i="1"/>
  <c r="X100" i="1"/>
  <c r="E100" i="1" s="1"/>
  <c r="Z99" i="1"/>
  <c r="X99" i="1"/>
  <c r="E99" i="1" s="1"/>
  <c r="Z98" i="1"/>
  <c r="X98" i="1"/>
  <c r="E98" i="1" s="1"/>
  <c r="Z97" i="1"/>
  <c r="X97" i="1"/>
  <c r="E97" i="1" s="1"/>
  <c r="Z96" i="1"/>
  <c r="X96" i="1"/>
  <c r="E96" i="1" s="1"/>
  <c r="Z95" i="1"/>
  <c r="X95" i="1"/>
  <c r="E95" i="1" s="1"/>
  <c r="Z94" i="1"/>
  <c r="X94" i="1"/>
  <c r="E94" i="1" s="1"/>
  <c r="Z93" i="1"/>
  <c r="X93" i="1"/>
  <c r="E93" i="1" s="1"/>
  <c r="Z92" i="1"/>
  <c r="X92" i="1"/>
  <c r="E92" i="1" s="1"/>
  <c r="Z91" i="1"/>
  <c r="X91" i="1"/>
  <c r="E91" i="1" s="1"/>
  <c r="Z90" i="1"/>
  <c r="X90" i="1"/>
  <c r="E90" i="1" s="1"/>
  <c r="Z89" i="1"/>
  <c r="X89" i="1"/>
  <c r="E89" i="1" s="1"/>
  <c r="Z88" i="1"/>
  <c r="X88" i="1"/>
  <c r="E88" i="1" s="1"/>
  <c r="Z87" i="1"/>
  <c r="X87" i="1"/>
  <c r="E87" i="1" s="1"/>
  <c r="Z86" i="1"/>
  <c r="X86" i="1"/>
  <c r="E86" i="1" s="1"/>
  <c r="Z85" i="1"/>
  <c r="X85" i="1"/>
  <c r="E85" i="1" s="1"/>
  <c r="Z84" i="1"/>
  <c r="X84" i="1"/>
  <c r="E84" i="1" s="1"/>
  <c r="Z83" i="1"/>
  <c r="X83" i="1"/>
  <c r="E83" i="1" s="1"/>
  <c r="Z82" i="1"/>
  <c r="X82" i="1"/>
  <c r="E82" i="1" s="1"/>
  <c r="Z81" i="1"/>
  <c r="X81" i="1"/>
  <c r="E81" i="1" s="1"/>
  <c r="Z80" i="1"/>
  <c r="X80" i="1"/>
  <c r="E80" i="1" s="1"/>
  <c r="Z79" i="1"/>
  <c r="X79" i="1"/>
  <c r="E79" i="1" s="1"/>
  <c r="Z78" i="1"/>
  <c r="X78" i="1"/>
  <c r="E78" i="1" s="1"/>
  <c r="Z77" i="1"/>
  <c r="X77" i="1"/>
  <c r="E77" i="1" s="1"/>
  <c r="Z76" i="1"/>
  <c r="X76" i="1"/>
  <c r="E76" i="1" s="1"/>
  <c r="Z75" i="1"/>
  <c r="X75" i="1"/>
  <c r="E75" i="1" s="1"/>
  <c r="Z74" i="1"/>
  <c r="X74" i="1"/>
  <c r="E74" i="1" s="1"/>
  <c r="Z73" i="1"/>
  <c r="X73" i="1"/>
  <c r="E73" i="1" s="1"/>
  <c r="Z72" i="1"/>
  <c r="X72" i="1"/>
  <c r="E72" i="1" s="1"/>
  <c r="Z71" i="1"/>
  <c r="X71" i="1"/>
  <c r="E71" i="1" s="1"/>
  <c r="Z70" i="1"/>
  <c r="X70" i="1"/>
  <c r="E70" i="1" s="1"/>
  <c r="Z69" i="1"/>
  <c r="X69" i="1"/>
  <c r="E69" i="1" s="1"/>
  <c r="Z68" i="1"/>
  <c r="X68" i="1"/>
  <c r="E68" i="1" s="1"/>
  <c r="Z67" i="1"/>
  <c r="X67" i="1"/>
  <c r="E67" i="1" s="1"/>
  <c r="Z66" i="1"/>
  <c r="X66" i="1"/>
  <c r="E66" i="1" s="1"/>
  <c r="Z65" i="1"/>
  <c r="X65" i="1"/>
  <c r="E65" i="1" s="1"/>
  <c r="Z64" i="1"/>
  <c r="X64" i="1"/>
  <c r="E64" i="1" s="1"/>
  <c r="Z63" i="1"/>
  <c r="X63" i="1"/>
  <c r="E63" i="1" s="1"/>
  <c r="Z62" i="1"/>
  <c r="X62" i="1"/>
  <c r="E62" i="1" s="1"/>
  <c r="Z61" i="1"/>
  <c r="X61" i="1"/>
  <c r="E61" i="1" s="1"/>
  <c r="Z60" i="1"/>
  <c r="X60" i="1"/>
  <c r="E60" i="1" s="1"/>
  <c r="Z59" i="1"/>
  <c r="X59" i="1"/>
  <c r="E59" i="1" s="1"/>
  <c r="Z58" i="1"/>
  <c r="X58" i="1"/>
  <c r="E58" i="1" s="1"/>
  <c r="Z57" i="1"/>
  <c r="X57" i="1"/>
  <c r="E57" i="1" s="1"/>
  <c r="Z56" i="1"/>
  <c r="X56" i="1"/>
  <c r="E56" i="1" s="1"/>
  <c r="Z55" i="1"/>
  <c r="X55" i="1"/>
  <c r="E55" i="1" s="1"/>
  <c r="Z54" i="1"/>
  <c r="X54" i="1"/>
  <c r="E54" i="1" s="1"/>
  <c r="Z53" i="1"/>
  <c r="X53" i="1"/>
  <c r="E53" i="1" s="1"/>
  <c r="Z52" i="1"/>
  <c r="X52" i="1"/>
  <c r="E52" i="1" s="1"/>
  <c r="Z51" i="1"/>
  <c r="X51" i="1"/>
  <c r="E51" i="1" s="1"/>
  <c r="Z50" i="1"/>
  <c r="X50" i="1"/>
  <c r="E50" i="1" s="1"/>
  <c r="Z49" i="1"/>
  <c r="X49" i="1"/>
  <c r="E49" i="1" s="1"/>
  <c r="Z48" i="1"/>
  <c r="X48" i="1"/>
  <c r="E48" i="1" s="1"/>
  <c r="Z47" i="1"/>
  <c r="X47" i="1"/>
  <c r="E47" i="1" s="1"/>
  <c r="Z46" i="1"/>
  <c r="X46" i="1"/>
  <c r="E46" i="1" s="1"/>
  <c r="Z45" i="1"/>
  <c r="X45" i="1"/>
  <c r="E45" i="1" s="1"/>
  <c r="Z44" i="1"/>
  <c r="X44" i="1"/>
  <c r="E44" i="1" s="1"/>
  <c r="Z43" i="1"/>
  <c r="X43" i="1"/>
  <c r="E43" i="1" s="1"/>
  <c r="Z42" i="1"/>
  <c r="X42" i="1"/>
  <c r="E42" i="1" s="1"/>
  <c r="Z41" i="1"/>
  <c r="X41" i="1"/>
  <c r="E41" i="1" s="1"/>
  <c r="Z40" i="1"/>
  <c r="X40" i="1"/>
  <c r="E40" i="1" s="1"/>
  <c r="Z39" i="1"/>
  <c r="X39" i="1"/>
  <c r="E39" i="1" s="1"/>
  <c r="Z38" i="1"/>
  <c r="X38" i="1"/>
  <c r="E38" i="1" s="1"/>
  <c r="Z37" i="1"/>
  <c r="X37" i="1"/>
  <c r="E37" i="1" s="1"/>
  <c r="Z36" i="1"/>
  <c r="X36" i="1"/>
  <c r="E36" i="1" s="1"/>
  <c r="Z35" i="1"/>
  <c r="X35" i="1"/>
  <c r="E35" i="1" s="1"/>
  <c r="Z34" i="1"/>
  <c r="X34" i="1"/>
  <c r="E34" i="1" s="1"/>
  <c r="Z33" i="1"/>
  <c r="X33" i="1"/>
  <c r="E33" i="1" s="1"/>
  <c r="Z32" i="1"/>
  <c r="X32" i="1"/>
  <c r="E32" i="1" s="1"/>
  <c r="Z31" i="1"/>
  <c r="X31" i="1"/>
  <c r="E31" i="1" s="1"/>
  <c r="Z30" i="1"/>
  <c r="X30" i="1"/>
  <c r="E30" i="1" s="1"/>
  <c r="Z29" i="1"/>
  <c r="X29" i="1"/>
  <c r="E29" i="1" s="1"/>
  <c r="Z28" i="1"/>
  <c r="X28" i="1"/>
  <c r="E28" i="1" s="1"/>
  <c r="Z27" i="1"/>
  <c r="X27" i="1"/>
  <c r="E27" i="1" s="1"/>
  <c r="Z26" i="1"/>
  <c r="X26" i="1"/>
  <c r="E26" i="1" s="1"/>
  <c r="Z25" i="1"/>
  <c r="X25" i="1"/>
  <c r="E25" i="1" s="1"/>
  <c r="Z24" i="1"/>
  <c r="X24" i="1"/>
  <c r="E24" i="1" s="1"/>
  <c r="Z23" i="1"/>
  <c r="X23" i="1"/>
  <c r="E23" i="1" s="1"/>
  <c r="Z22" i="1"/>
  <c r="X22" i="1"/>
  <c r="E22" i="1" s="1"/>
  <c r="Z21" i="1"/>
  <c r="X21" i="1"/>
  <c r="E21" i="1" s="1"/>
  <c r="Z20" i="1"/>
  <c r="X20" i="1"/>
  <c r="E20" i="1" s="1"/>
  <c r="Z19" i="1"/>
  <c r="X19" i="1"/>
  <c r="E19" i="1" s="1"/>
  <c r="Z18" i="1"/>
  <c r="X18" i="1"/>
  <c r="E18" i="1" s="1"/>
  <c r="Z17" i="1"/>
  <c r="X17" i="1"/>
  <c r="E17" i="1" s="1"/>
  <c r="Z16" i="1"/>
  <c r="X16" i="1"/>
  <c r="E16" i="1" s="1"/>
  <c r="Z15" i="1"/>
  <c r="X15" i="1"/>
  <c r="E15" i="1" s="1"/>
  <c r="Z14" i="1"/>
  <c r="X14" i="1"/>
  <c r="E14" i="1" s="1"/>
  <c r="Z13" i="1"/>
  <c r="X13" i="1"/>
  <c r="E13" i="1" s="1"/>
  <c r="Z12" i="1"/>
  <c r="X12" i="1"/>
  <c r="E12" i="1" l="1"/>
  <c r="X585" i="1"/>
  <c r="P12" i="1"/>
  <c r="G12" i="1"/>
  <c r="Z585" i="1"/>
  <c r="P13" i="1"/>
  <c r="G13" i="1"/>
  <c r="P14" i="1"/>
  <c r="G14" i="1"/>
  <c r="P15" i="1"/>
  <c r="G15" i="1"/>
  <c r="P16" i="1"/>
  <c r="G16" i="1"/>
  <c r="P17" i="1"/>
  <c r="G17" i="1"/>
  <c r="P18" i="1"/>
  <c r="G18" i="1"/>
  <c r="P19" i="1"/>
  <c r="G19" i="1"/>
  <c r="P20" i="1"/>
  <c r="G20" i="1"/>
  <c r="P21" i="1"/>
  <c r="G21" i="1"/>
  <c r="P22" i="1"/>
  <c r="G22" i="1"/>
  <c r="P23" i="1"/>
  <c r="G23" i="1"/>
  <c r="P24" i="1"/>
  <c r="G24" i="1"/>
  <c r="P25" i="1"/>
  <c r="G25" i="1"/>
  <c r="P26" i="1"/>
  <c r="G26" i="1"/>
  <c r="P27" i="1"/>
  <c r="G27" i="1"/>
  <c r="P28" i="1"/>
  <c r="G28" i="1"/>
  <c r="P29" i="1"/>
  <c r="G29" i="1"/>
  <c r="P30" i="1"/>
  <c r="G30" i="1"/>
  <c r="P31" i="1"/>
  <c r="G31" i="1"/>
  <c r="P32" i="1"/>
  <c r="G32" i="1"/>
  <c r="P33" i="1"/>
  <c r="G33" i="1"/>
  <c r="P34" i="1"/>
  <c r="G34" i="1"/>
  <c r="P35" i="1"/>
  <c r="G35" i="1"/>
  <c r="P36" i="1"/>
  <c r="G36" i="1"/>
  <c r="P37" i="1"/>
  <c r="G37" i="1"/>
  <c r="P38" i="1"/>
  <c r="G38" i="1"/>
  <c r="P39" i="1"/>
  <c r="G39" i="1"/>
  <c r="P40" i="1"/>
  <c r="G40" i="1"/>
  <c r="P41" i="1"/>
  <c r="G41" i="1"/>
  <c r="P42" i="1"/>
  <c r="G42" i="1"/>
  <c r="P43" i="1"/>
  <c r="G43" i="1"/>
  <c r="P44" i="1"/>
  <c r="G44" i="1"/>
  <c r="P45" i="1"/>
  <c r="G45" i="1"/>
  <c r="P46" i="1"/>
  <c r="G46" i="1"/>
  <c r="P47" i="1"/>
  <c r="G47" i="1"/>
  <c r="P48" i="1"/>
  <c r="G48" i="1"/>
  <c r="P49" i="1"/>
  <c r="G49" i="1"/>
  <c r="P50" i="1"/>
  <c r="G50" i="1"/>
  <c r="P51" i="1"/>
  <c r="G51" i="1"/>
  <c r="P52" i="1"/>
  <c r="G52" i="1"/>
  <c r="P53" i="1"/>
  <c r="G53" i="1"/>
  <c r="P54" i="1"/>
  <c r="G54" i="1"/>
  <c r="P55" i="1"/>
  <c r="G55" i="1"/>
  <c r="P56" i="1"/>
  <c r="G56" i="1"/>
  <c r="P57" i="1"/>
  <c r="G57" i="1"/>
  <c r="P58" i="1"/>
  <c r="G58" i="1"/>
  <c r="P59" i="1"/>
  <c r="G59" i="1"/>
  <c r="P60" i="1"/>
  <c r="G60" i="1"/>
  <c r="P61" i="1"/>
  <c r="G61" i="1"/>
  <c r="P62" i="1"/>
  <c r="G62" i="1"/>
  <c r="P63" i="1"/>
  <c r="G63" i="1"/>
  <c r="P64" i="1"/>
  <c r="G64" i="1"/>
  <c r="P65" i="1"/>
  <c r="G65" i="1"/>
  <c r="P66" i="1"/>
  <c r="G66" i="1"/>
  <c r="P67" i="1"/>
  <c r="G67" i="1"/>
  <c r="P68" i="1"/>
  <c r="G68" i="1"/>
  <c r="P69" i="1"/>
  <c r="G69" i="1"/>
  <c r="P70" i="1"/>
  <c r="G70" i="1"/>
  <c r="P71" i="1"/>
  <c r="G71" i="1"/>
  <c r="P72" i="1"/>
  <c r="G72" i="1"/>
  <c r="P73" i="1"/>
  <c r="G73" i="1"/>
  <c r="P74" i="1"/>
  <c r="G74" i="1"/>
  <c r="P75" i="1"/>
  <c r="G75" i="1"/>
  <c r="P76" i="1"/>
  <c r="G76" i="1"/>
  <c r="P77" i="1"/>
  <c r="G77" i="1"/>
  <c r="P78" i="1"/>
  <c r="G78" i="1"/>
  <c r="P79" i="1"/>
  <c r="G79" i="1"/>
  <c r="P80" i="1"/>
  <c r="G80" i="1"/>
  <c r="P81" i="1"/>
  <c r="G81" i="1"/>
  <c r="P82" i="1"/>
  <c r="G82" i="1"/>
  <c r="P83" i="1"/>
  <c r="G83" i="1"/>
  <c r="P84" i="1"/>
  <c r="G84" i="1"/>
  <c r="P85" i="1"/>
  <c r="G85" i="1"/>
  <c r="P86" i="1"/>
  <c r="G86" i="1"/>
  <c r="P87" i="1"/>
  <c r="G87" i="1"/>
  <c r="P88" i="1"/>
  <c r="G88" i="1"/>
  <c r="P89" i="1"/>
  <c r="G89" i="1"/>
  <c r="P90" i="1"/>
  <c r="G90" i="1"/>
  <c r="P91" i="1"/>
  <c r="G91" i="1"/>
  <c r="P92" i="1"/>
  <c r="G92" i="1"/>
  <c r="P93" i="1"/>
  <c r="G93" i="1"/>
  <c r="P94" i="1"/>
  <c r="G94" i="1"/>
  <c r="P95" i="1"/>
  <c r="G95" i="1"/>
  <c r="P96" i="1"/>
  <c r="G96" i="1"/>
  <c r="P97" i="1"/>
  <c r="G97" i="1"/>
  <c r="P98" i="1"/>
  <c r="G98" i="1"/>
  <c r="P99" i="1"/>
  <c r="G99" i="1"/>
  <c r="P100" i="1"/>
  <c r="G100" i="1"/>
  <c r="P101" i="1"/>
  <c r="G101" i="1"/>
  <c r="P102" i="1"/>
  <c r="G102" i="1"/>
  <c r="P103" i="1"/>
  <c r="G103" i="1"/>
  <c r="P104" i="1"/>
  <c r="G104" i="1"/>
  <c r="P105" i="1"/>
  <c r="G105" i="1"/>
  <c r="P106" i="1"/>
  <c r="G106" i="1"/>
  <c r="P107" i="1"/>
  <c r="G107" i="1"/>
  <c r="P108" i="1"/>
  <c r="G108" i="1"/>
  <c r="P109" i="1"/>
  <c r="G109" i="1"/>
  <c r="P110" i="1"/>
  <c r="G110" i="1"/>
  <c r="P111" i="1"/>
  <c r="G111" i="1"/>
  <c r="P112" i="1"/>
  <c r="G112" i="1"/>
  <c r="P113" i="1"/>
  <c r="G113" i="1"/>
  <c r="P114" i="1"/>
  <c r="G114" i="1"/>
  <c r="P115" i="1"/>
  <c r="G115" i="1"/>
  <c r="P116" i="1"/>
  <c r="G116" i="1"/>
  <c r="P117" i="1"/>
  <c r="G117" i="1"/>
  <c r="P118" i="1"/>
  <c r="G118" i="1"/>
  <c r="P119" i="1"/>
  <c r="G119" i="1"/>
  <c r="P120" i="1"/>
  <c r="G120" i="1"/>
  <c r="P121" i="1"/>
  <c r="G121" i="1"/>
  <c r="P122" i="1"/>
  <c r="G122" i="1"/>
  <c r="P123" i="1"/>
  <c r="G123" i="1"/>
  <c r="P124" i="1"/>
  <c r="G124" i="1"/>
  <c r="P125" i="1"/>
  <c r="G125" i="1"/>
  <c r="P126" i="1"/>
  <c r="G126" i="1"/>
  <c r="P127" i="1"/>
  <c r="G127" i="1"/>
  <c r="P128" i="1"/>
  <c r="G128" i="1"/>
  <c r="P129" i="1"/>
  <c r="G129" i="1"/>
  <c r="P130" i="1"/>
  <c r="G130" i="1"/>
  <c r="P131" i="1"/>
  <c r="G131" i="1"/>
  <c r="P132" i="1"/>
  <c r="G132" i="1"/>
  <c r="P133" i="1"/>
  <c r="G133" i="1"/>
  <c r="P134" i="1"/>
  <c r="G134" i="1"/>
  <c r="P135" i="1"/>
  <c r="G135" i="1"/>
  <c r="P136" i="1"/>
  <c r="G136" i="1"/>
  <c r="P137" i="1"/>
  <c r="G137" i="1"/>
  <c r="P138" i="1"/>
  <c r="G138" i="1"/>
  <c r="P139" i="1"/>
  <c r="G139" i="1"/>
  <c r="P140" i="1"/>
  <c r="G140" i="1"/>
  <c r="P141" i="1"/>
  <c r="G141" i="1"/>
  <c r="P142" i="1"/>
  <c r="G142" i="1"/>
  <c r="P143" i="1"/>
  <c r="G143" i="1"/>
  <c r="P144" i="1"/>
  <c r="G144" i="1"/>
  <c r="P145" i="1"/>
  <c r="G145" i="1"/>
  <c r="P146" i="1"/>
  <c r="G146" i="1"/>
  <c r="P147" i="1"/>
  <c r="G147" i="1"/>
  <c r="P148" i="1"/>
  <c r="G148" i="1"/>
  <c r="P149" i="1"/>
  <c r="G149" i="1"/>
  <c r="P150" i="1"/>
  <c r="G150" i="1"/>
  <c r="P151" i="1"/>
  <c r="G151" i="1"/>
  <c r="P152" i="1"/>
  <c r="G152" i="1"/>
  <c r="P153" i="1"/>
  <c r="G153" i="1"/>
  <c r="P154" i="1"/>
  <c r="G154" i="1"/>
  <c r="P155" i="1"/>
  <c r="G155" i="1"/>
  <c r="P156" i="1"/>
  <c r="G156" i="1"/>
  <c r="P157" i="1"/>
  <c r="G157" i="1"/>
  <c r="P158" i="1"/>
  <c r="G158" i="1"/>
  <c r="P159" i="1"/>
  <c r="G159" i="1"/>
  <c r="P160" i="1"/>
  <c r="G160" i="1"/>
  <c r="P161" i="1"/>
  <c r="G161" i="1"/>
  <c r="P162" i="1"/>
  <c r="G162" i="1"/>
  <c r="P163" i="1"/>
  <c r="G163" i="1"/>
  <c r="P164" i="1"/>
  <c r="G164" i="1"/>
  <c r="P165" i="1"/>
  <c r="G165" i="1"/>
  <c r="P166" i="1"/>
  <c r="G166" i="1"/>
  <c r="P167" i="1"/>
  <c r="G167" i="1"/>
  <c r="P168" i="1"/>
  <c r="G168" i="1"/>
  <c r="P169" i="1"/>
  <c r="G169" i="1"/>
  <c r="P170" i="1"/>
  <c r="G170" i="1"/>
  <c r="P171" i="1"/>
  <c r="G171" i="1"/>
  <c r="P172" i="1"/>
  <c r="G172" i="1"/>
  <c r="P173" i="1"/>
  <c r="G173" i="1"/>
  <c r="P174" i="1"/>
  <c r="G174" i="1"/>
  <c r="P175" i="1"/>
  <c r="G175" i="1"/>
  <c r="P176" i="1"/>
  <c r="G176" i="1"/>
  <c r="P177" i="1"/>
  <c r="G177" i="1"/>
  <c r="P178" i="1"/>
  <c r="G178" i="1"/>
  <c r="P179" i="1"/>
  <c r="G179" i="1"/>
  <c r="P180" i="1"/>
  <c r="G180" i="1"/>
  <c r="P181" i="1"/>
  <c r="G181" i="1"/>
  <c r="P182" i="1"/>
  <c r="G182" i="1"/>
  <c r="P183" i="1"/>
  <c r="G183" i="1"/>
  <c r="P184" i="1"/>
  <c r="G184" i="1"/>
  <c r="P185" i="1"/>
  <c r="G185" i="1"/>
  <c r="P186" i="1"/>
  <c r="G186" i="1"/>
  <c r="P187" i="1"/>
  <c r="G187" i="1"/>
  <c r="P188" i="1"/>
  <c r="G188" i="1"/>
  <c r="P189" i="1"/>
  <c r="G189" i="1"/>
  <c r="P190" i="1"/>
  <c r="G190" i="1"/>
  <c r="P191" i="1"/>
  <c r="G191" i="1"/>
  <c r="P192" i="1"/>
  <c r="G192" i="1"/>
  <c r="P193" i="1"/>
  <c r="G193" i="1"/>
  <c r="P194" i="1"/>
  <c r="G194" i="1"/>
  <c r="P195" i="1"/>
  <c r="G195" i="1"/>
  <c r="P196" i="1"/>
  <c r="G196" i="1"/>
  <c r="P197" i="1"/>
  <c r="G197" i="1"/>
  <c r="P198" i="1"/>
  <c r="G198" i="1"/>
  <c r="P199" i="1"/>
  <c r="G199" i="1"/>
  <c r="P200" i="1"/>
  <c r="G200" i="1"/>
  <c r="P201" i="1"/>
  <c r="G201" i="1"/>
  <c r="P202" i="1"/>
  <c r="G202" i="1"/>
  <c r="P203" i="1"/>
  <c r="G203" i="1"/>
  <c r="P204" i="1"/>
  <c r="G204" i="1"/>
  <c r="P205" i="1"/>
  <c r="G205" i="1"/>
  <c r="P206" i="1"/>
  <c r="G206" i="1"/>
  <c r="P207" i="1"/>
  <c r="G207" i="1"/>
  <c r="P208" i="1"/>
  <c r="G208" i="1"/>
  <c r="P209" i="1"/>
  <c r="G209" i="1"/>
  <c r="P210" i="1"/>
  <c r="G210" i="1"/>
  <c r="P211" i="1"/>
  <c r="G211" i="1"/>
  <c r="P212" i="1"/>
  <c r="G212" i="1"/>
  <c r="P213" i="1"/>
  <c r="G213" i="1"/>
  <c r="P214" i="1"/>
  <c r="G214" i="1"/>
  <c r="P215" i="1"/>
  <c r="G215" i="1"/>
  <c r="P216" i="1"/>
  <c r="G216" i="1"/>
  <c r="P217" i="1"/>
  <c r="G217" i="1"/>
  <c r="P218" i="1"/>
  <c r="G218" i="1"/>
  <c r="P219" i="1"/>
  <c r="G219" i="1"/>
  <c r="P220" i="1"/>
  <c r="G220" i="1"/>
  <c r="P221" i="1"/>
  <c r="G221" i="1"/>
  <c r="P222" i="1"/>
  <c r="G222" i="1"/>
  <c r="P223" i="1"/>
  <c r="G223" i="1"/>
  <c r="P224" i="1"/>
  <c r="G224" i="1"/>
  <c r="P225" i="1"/>
  <c r="G225" i="1"/>
  <c r="P226" i="1"/>
  <c r="G226" i="1"/>
  <c r="P227" i="1"/>
  <c r="G227" i="1"/>
  <c r="P228" i="1"/>
  <c r="G228" i="1"/>
  <c r="P229" i="1"/>
  <c r="G229" i="1"/>
  <c r="P230" i="1"/>
  <c r="G230" i="1"/>
  <c r="P231" i="1"/>
  <c r="G231" i="1"/>
  <c r="P232" i="1"/>
  <c r="G232" i="1"/>
  <c r="P233" i="1"/>
  <c r="G233" i="1"/>
  <c r="P234" i="1"/>
  <c r="G234" i="1"/>
  <c r="P235" i="1"/>
  <c r="G235" i="1"/>
  <c r="P236" i="1"/>
  <c r="G236" i="1"/>
  <c r="P237" i="1"/>
  <c r="G237" i="1"/>
  <c r="P238" i="1"/>
  <c r="G238" i="1"/>
  <c r="P239" i="1"/>
  <c r="G239" i="1"/>
  <c r="P240" i="1"/>
  <c r="G240" i="1"/>
  <c r="P241" i="1"/>
  <c r="G241" i="1"/>
  <c r="P242" i="1"/>
  <c r="G242" i="1"/>
  <c r="P243" i="1"/>
  <c r="G243" i="1"/>
  <c r="P244" i="1"/>
  <c r="G244" i="1"/>
  <c r="P245" i="1"/>
  <c r="G245" i="1"/>
  <c r="P246" i="1"/>
  <c r="G246" i="1"/>
  <c r="P247" i="1"/>
  <c r="G247" i="1"/>
  <c r="P248" i="1"/>
  <c r="G248" i="1"/>
  <c r="P249" i="1"/>
  <c r="G249" i="1"/>
  <c r="P250" i="1"/>
  <c r="G250" i="1"/>
  <c r="P251" i="1"/>
  <c r="G251" i="1"/>
  <c r="P252" i="1"/>
  <c r="G252" i="1"/>
  <c r="P253" i="1"/>
  <c r="G253" i="1"/>
  <c r="P254" i="1"/>
  <c r="G254" i="1"/>
  <c r="P255" i="1"/>
  <c r="G255" i="1"/>
  <c r="P256" i="1"/>
  <c r="G256" i="1"/>
  <c r="P257" i="1"/>
  <c r="G257" i="1"/>
  <c r="P258" i="1"/>
  <c r="G258" i="1"/>
  <c r="P259" i="1"/>
  <c r="G259" i="1"/>
  <c r="P260" i="1"/>
  <c r="G260" i="1"/>
  <c r="P261" i="1"/>
  <c r="G261" i="1"/>
  <c r="P262" i="1"/>
  <c r="G262" i="1"/>
  <c r="P263" i="1"/>
  <c r="G263" i="1"/>
  <c r="P264" i="1"/>
  <c r="G264" i="1"/>
  <c r="P265" i="1"/>
  <c r="G265" i="1"/>
  <c r="P266" i="1"/>
  <c r="G266" i="1"/>
  <c r="P267" i="1"/>
  <c r="G267" i="1"/>
  <c r="P268" i="1"/>
  <c r="G268" i="1"/>
  <c r="P269" i="1"/>
  <c r="G269" i="1"/>
  <c r="P270" i="1"/>
  <c r="G270" i="1"/>
  <c r="P271" i="1"/>
  <c r="G271" i="1"/>
  <c r="P272" i="1"/>
  <c r="G272" i="1"/>
  <c r="P273" i="1"/>
  <c r="G273" i="1"/>
  <c r="P274" i="1"/>
  <c r="G274" i="1"/>
  <c r="P275" i="1"/>
  <c r="G275" i="1"/>
  <c r="P276" i="1"/>
  <c r="G276" i="1"/>
  <c r="P277" i="1"/>
  <c r="G277" i="1"/>
  <c r="P278" i="1"/>
  <c r="G278" i="1"/>
  <c r="P279" i="1"/>
  <c r="G279" i="1"/>
  <c r="P280" i="1"/>
  <c r="G280" i="1"/>
  <c r="P281" i="1"/>
  <c r="G281" i="1"/>
  <c r="P282" i="1"/>
  <c r="G282" i="1"/>
  <c r="P283" i="1"/>
  <c r="G283" i="1"/>
  <c r="P284" i="1"/>
  <c r="G284" i="1"/>
  <c r="P285" i="1"/>
  <c r="G285" i="1"/>
  <c r="P286" i="1"/>
  <c r="G286" i="1"/>
  <c r="P287" i="1"/>
  <c r="G287" i="1"/>
  <c r="P288" i="1"/>
  <c r="G288" i="1"/>
  <c r="P289" i="1"/>
  <c r="G289" i="1"/>
  <c r="P290" i="1"/>
  <c r="G290" i="1"/>
  <c r="P291" i="1"/>
  <c r="G291" i="1"/>
  <c r="P292" i="1"/>
  <c r="G292" i="1"/>
  <c r="P293" i="1"/>
  <c r="G293" i="1"/>
  <c r="P294" i="1"/>
  <c r="G294" i="1"/>
  <c r="P295" i="1"/>
  <c r="G295" i="1"/>
  <c r="P296" i="1"/>
  <c r="G296" i="1"/>
  <c r="P297" i="1"/>
  <c r="G297" i="1"/>
  <c r="P298" i="1"/>
  <c r="G298" i="1"/>
  <c r="P299" i="1"/>
  <c r="G299" i="1"/>
  <c r="P300" i="1"/>
  <c r="G300" i="1"/>
  <c r="P301" i="1"/>
  <c r="G301" i="1"/>
  <c r="P302" i="1"/>
  <c r="G302" i="1"/>
  <c r="P303" i="1"/>
  <c r="G303" i="1"/>
  <c r="P304" i="1"/>
  <c r="G304" i="1"/>
  <c r="P305" i="1"/>
  <c r="G305" i="1"/>
  <c r="P306" i="1"/>
  <c r="G306" i="1"/>
  <c r="P307" i="1"/>
  <c r="G307" i="1"/>
  <c r="P308" i="1"/>
  <c r="G308" i="1"/>
  <c r="P309" i="1"/>
  <c r="G309" i="1"/>
  <c r="P310" i="1"/>
  <c r="G310" i="1"/>
  <c r="P311" i="1"/>
  <c r="G311" i="1"/>
  <c r="P312" i="1"/>
  <c r="G312" i="1"/>
  <c r="P313" i="1"/>
  <c r="G313" i="1"/>
  <c r="P314" i="1"/>
  <c r="G314" i="1"/>
  <c r="P315" i="1"/>
  <c r="G315" i="1"/>
  <c r="P316" i="1"/>
  <c r="G316" i="1"/>
  <c r="P317" i="1"/>
  <c r="G317" i="1"/>
  <c r="P318" i="1"/>
  <c r="G318" i="1"/>
  <c r="P319" i="1"/>
  <c r="G319" i="1"/>
  <c r="P320" i="1"/>
  <c r="G320" i="1"/>
  <c r="P321" i="1"/>
  <c r="G321" i="1"/>
  <c r="P322" i="1"/>
  <c r="G322" i="1"/>
  <c r="P323" i="1"/>
  <c r="G323" i="1"/>
  <c r="P324" i="1"/>
  <c r="G324" i="1"/>
  <c r="P325" i="1"/>
  <c r="G325" i="1"/>
  <c r="P326" i="1"/>
  <c r="G326" i="1"/>
  <c r="P327" i="1"/>
  <c r="G327" i="1"/>
  <c r="P328" i="1"/>
  <c r="G328" i="1"/>
  <c r="P329" i="1"/>
  <c r="G329" i="1"/>
  <c r="P330" i="1"/>
  <c r="G330" i="1"/>
  <c r="P331" i="1"/>
  <c r="G331" i="1"/>
  <c r="P332" i="1"/>
  <c r="G332" i="1"/>
  <c r="P333" i="1"/>
  <c r="G333" i="1"/>
  <c r="P334" i="1"/>
  <c r="G334" i="1"/>
  <c r="P335" i="1"/>
  <c r="G335" i="1"/>
  <c r="P336" i="1"/>
  <c r="G336" i="1"/>
  <c r="P337" i="1"/>
  <c r="G337" i="1"/>
  <c r="P338" i="1"/>
  <c r="G338" i="1"/>
  <c r="P339" i="1"/>
  <c r="G339" i="1"/>
  <c r="P340" i="1"/>
  <c r="G340" i="1"/>
  <c r="P341" i="1"/>
  <c r="G341" i="1"/>
  <c r="P342" i="1"/>
  <c r="G342" i="1"/>
  <c r="P343" i="1"/>
  <c r="G343" i="1"/>
  <c r="P344" i="1"/>
  <c r="G344" i="1"/>
  <c r="P345" i="1"/>
  <c r="G345" i="1"/>
  <c r="P346" i="1"/>
  <c r="G346" i="1"/>
  <c r="P347" i="1"/>
  <c r="G347" i="1"/>
  <c r="P348" i="1"/>
  <c r="G348" i="1"/>
  <c r="P349" i="1"/>
  <c r="G349" i="1"/>
  <c r="P350" i="1"/>
  <c r="G350" i="1"/>
  <c r="P351" i="1"/>
  <c r="G351" i="1"/>
  <c r="P352" i="1"/>
  <c r="G352" i="1"/>
  <c r="P353" i="1"/>
  <c r="G353" i="1"/>
  <c r="P354" i="1"/>
  <c r="G354" i="1"/>
  <c r="P355" i="1"/>
  <c r="G355" i="1"/>
  <c r="P356" i="1"/>
  <c r="G356" i="1"/>
  <c r="P357" i="1"/>
  <c r="G357" i="1"/>
  <c r="P358" i="1"/>
  <c r="G358" i="1"/>
  <c r="P359" i="1"/>
  <c r="G359" i="1"/>
  <c r="P360" i="1"/>
  <c r="G360" i="1"/>
  <c r="P361" i="1"/>
  <c r="G361" i="1"/>
  <c r="P362" i="1"/>
  <c r="G362" i="1"/>
  <c r="P363" i="1"/>
  <c r="G363" i="1"/>
  <c r="P364" i="1"/>
  <c r="G364" i="1"/>
  <c r="P365" i="1"/>
  <c r="G365" i="1"/>
  <c r="P366" i="1"/>
  <c r="G366" i="1"/>
  <c r="P367" i="1"/>
  <c r="G367" i="1"/>
  <c r="P368" i="1"/>
  <c r="G368" i="1"/>
  <c r="P369" i="1"/>
  <c r="G369" i="1"/>
  <c r="P370" i="1"/>
  <c r="G370" i="1"/>
  <c r="P371" i="1"/>
  <c r="G371" i="1"/>
  <c r="P372" i="1"/>
  <c r="G372" i="1"/>
  <c r="P373" i="1"/>
  <c r="G373" i="1"/>
  <c r="P374" i="1"/>
  <c r="G374" i="1"/>
  <c r="P375" i="1"/>
  <c r="G375" i="1"/>
  <c r="P376" i="1"/>
  <c r="G376" i="1"/>
  <c r="P377" i="1"/>
  <c r="G377" i="1"/>
  <c r="P378" i="1"/>
  <c r="G378" i="1"/>
  <c r="P379" i="1"/>
  <c r="G379" i="1"/>
  <c r="P380" i="1"/>
  <c r="G380" i="1"/>
  <c r="P381" i="1"/>
  <c r="G381" i="1"/>
  <c r="P382" i="1"/>
  <c r="G382" i="1"/>
  <c r="P383" i="1"/>
  <c r="G383" i="1"/>
  <c r="P384" i="1"/>
  <c r="G384" i="1"/>
  <c r="P385" i="1"/>
  <c r="G385" i="1"/>
  <c r="P386" i="1"/>
  <c r="G386" i="1"/>
  <c r="P387" i="1"/>
  <c r="G387" i="1"/>
  <c r="P388" i="1"/>
  <c r="G388" i="1"/>
  <c r="P389" i="1"/>
  <c r="G389" i="1"/>
  <c r="P390" i="1"/>
  <c r="G390" i="1"/>
  <c r="P391" i="1"/>
  <c r="G391" i="1"/>
  <c r="P392" i="1"/>
  <c r="G392" i="1"/>
  <c r="P393" i="1"/>
  <c r="G393" i="1"/>
  <c r="P394" i="1"/>
  <c r="G394" i="1"/>
  <c r="P395" i="1"/>
  <c r="G395" i="1"/>
  <c r="P396" i="1"/>
  <c r="G396" i="1"/>
  <c r="P397" i="1"/>
  <c r="G397" i="1"/>
  <c r="P398" i="1"/>
  <c r="G398" i="1"/>
  <c r="P399" i="1"/>
  <c r="G399" i="1"/>
  <c r="P400" i="1"/>
  <c r="G400" i="1"/>
  <c r="P401" i="1"/>
  <c r="G401" i="1"/>
  <c r="P402" i="1"/>
  <c r="G402" i="1"/>
  <c r="P403" i="1"/>
  <c r="G403" i="1"/>
  <c r="P404" i="1"/>
  <c r="G404" i="1"/>
  <c r="P405" i="1"/>
  <c r="G405" i="1"/>
  <c r="P406" i="1"/>
  <c r="G406" i="1"/>
  <c r="P407" i="1"/>
  <c r="G407" i="1"/>
  <c r="P408" i="1"/>
  <c r="G408" i="1"/>
  <c r="P409" i="1"/>
  <c r="G409" i="1"/>
  <c r="P410" i="1"/>
  <c r="G410" i="1"/>
  <c r="P411" i="1"/>
  <c r="G411" i="1"/>
  <c r="P412" i="1"/>
  <c r="G412" i="1"/>
  <c r="P413" i="1"/>
  <c r="G413" i="1"/>
  <c r="P414" i="1"/>
  <c r="G414" i="1"/>
  <c r="P415" i="1"/>
  <c r="G415" i="1"/>
  <c r="P416" i="1"/>
  <c r="G416" i="1"/>
  <c r="P417" i="1"/>
  <c r="G417" i="1"/>
  <c r="P418" i="1"/>
  <c r="G418" i="1"/>
  <c r="P419" i="1"/>
  <c r="G419" i="1"/>
  <c r="P420" i="1"/>
  <c r="G420" i="1"/>
  <c r="P421" i="1"/>
  <c r="G421" i="1"/>
  <c r="P422" i="1"/>
  <c r="G422" i="1"/>
  <c r="P423" i="1"/>
  <c r="G423" i="1"/>
  <c r="P424" i="1"/>
  <c r="G424" i="1"/>
  <c r="P425" i="1"/>
  <c r="G425" i="1"/>
  <c r="P426" i="1"/>
  <c r="G426" i="1"/>
  <c r="P427" i="1"/>
  <c r="G427" i="1"/>
  <c r="P428" i="1"/>
  <c r="G428" i="1"/>
  <c r="P429" i="1"/>
  <c r="G429" i="1"/>
  <c r="P430" i="1"/>
  <c r="G430" i="1"/>
  <c r="P431" i="1"/>
  <c r="G431" i="1"/>
  <c r="P432" i="1"/>
  <c r="G432" i="1"/>
  <c r="P433" i="1"/>
  <c r="G433" i="1"/>
  <c r="P434" i="1"/>
  <c r="G434" i="1"/>
  <c r="P435" i="1"/>
  <c r="G435" i="1"/>
  <c r="P436" i="1"/>
  <c r="G436" i="1"/>
  <c r="P437" i="1"/>
  <c r="G437" i="1"/>
  <c r="P438" i="1"/>
  <c r="G438" i="1"/>
  <c r="P439" i="1"/>
  <c r="G439" i="1"/>
  <c r="P440" i="1"/>
  <c r="G440" i="1"/>
  <c r="P441" i="1"/>
  <c r="G441" i="1"/>
  <c r="P442" i="1"/>
  <c r="G442" i="1"/>
  <c r="P443" i="1"/>
  <c r="G443" i="1"/>
  <c r="P444" i="1"/>
  <c r="G444" i="1"/>
  <c r="P445" i="1"/>
  <c r="G445" i="1"/>
  <c r="P446" i="1"/>
  <c r="G446" i="1"/>
  <c r="P447" i="1"/>
  <c r="G447" i="1"/>
  <c r="P448" i="1"/>
  <c r="G448" i="1"/>
  <c r="P449" i="1"/>
  <c r="G449" i="1"/>
  <c r="P450" i="1"/>
  <c r="G450" i="1"/>
  <c r="P451" i="1"/>
  <c r="G451" i="1"/>
  <c r="P452" i="1"/>
  <c r="G452" i="1"/>
  <c r="P453" i="1"/>
  <c r="G453" i="1"/>
  <c r="P454" i="1"/>
  <c r="G454" i="1"/>
  <c r="P455" i="1"/>
  <c r="G455" i="1"/>
  <c r="P456" i="1"/>
  <c r="G456" i="1"/>
  <c r="P457" i="1"/>
  <c r="G457" i="1"/>
  <c r="P458" i="1"/>
  <c r="G458" i="1"/>
  <c r="P459" i="1"/>
  <c r="G459" i="1"/>
  <c r="P460" i="1"/>
  <c r="G460" i="1"/>
  <c r="P461" i="1"/>
  <c r="G461" i="1"/>
  <c r="P462" i="1"/>
  <c r="G462" i="1"/>
  <c r="P463" i="1"/>
  <c r="G463" i="1"/>
  <c r="P464" i="1"/>
  <c r="G464" i="1"/>
  <c r="P465" i="1"/>
  <c r="G465" i="1"/>
  <c r="P466" i="1"/>
  <c r="G466" i="1"/>
  <c r="P467" i="1"/>
  <c r="G467" i="1"/>
  <c r="P468" i="1"/>
  <c r="G468" i="1"/>
  <c r="P469" i="1"/>
  <c r="G469" i="1"/>
  <c r="P470" i="1"/>
  <c r="G470" i="1"/>
  <c r="P471" i="1"/>
  <c r="G471" i="1"/>
  <c r="P472" i="1"/>
  <c r="G472" i="1"/>
  <c r="P473" i="1"/>
  <c r="G473" i="1"/>
  <c r="P474" i="1"/>
  <c r="G474" i="1"/>
  <c r="P475" i="1"/>
  <c r="G475" i="1"/>
  <c r="P476" i="1"/>
  <c r="G476" i="1"/>
  <c r="P477" i="1"/>
  <c r="G477" i="1"/>
  <c r="P478" i="1"/>
  <c r="G478" i="1"/>
  <c r="P479" i="1"/>
  <c r="G479" i="1"/>
  <c r="P480" i="1"/>
  <c r="G480" i="1"/>
  <c r="P481" i="1"/>
  <c r="G481" i="1"/>
  <c r="P482" i="1"/>
  <c r="G482" i="1"/>
  <c r="P483" i="1"/>
  <c r="G483" i="1"/>
  <c r="P484" i="1"/>
  <c r="G484" i="1"/>
  <c r="P485" i="1"/>
  <c r="G485" i="1"/>
  <c r="P486" i="1"/>
  <c r="G486" i="1"/>
  <c r="P487" i="1"/>
  <c r="G487" i="1"/>
  <c r="P488" i="1"/>
  <c r="G488" i="1"/>
  <c r="P489" i="1"/>
  <c r="G489" i="1"/>
  <c r="P490" i="1"/>
  <c r="G490" i="1"/>
  <c r="P491" i="1"/>
  <c r="G491" i="1"/>
  <c r="P492" i="1"/>
  <c r="G492" i="1"/>
  <c r="P493" i="1"/>
  <c r="G493" i="1"/>
  <c r="P494" i="1"/>
  <c r="G494" i="1"/>
  <c r="P495" i="1"/>
  <c r="G495" i="1"/>
  <c r="P496" i="1"/>
  <c r="G496" i="1"/>
  <c r="P497" i="1"/>
  <c r="G497" i="1"/>
  <c r="P498" i="1"/>
  <c r="G498" i="1"/>
  <c r="P499" i="1"/>
  <c r="G499" i="1"/>
  <c r="P500" i="1"/>
  <c r="G500" i="1"/>
  <c r="P501" i="1"/>
  <c r="G501" i="1"/>
  <c r="P502" i="1"/>
  <c r="G502" i="1"/>
  <c r="P503" i="1"/>
  <c r="G503" i="1"/>
  <c r="P504" i="1"/>
  <c r="G504" i="1"/>
  <c r="P505" i="1"/>
  <c r="G505" i="1"/>
  <c r="P506" i="1"/>
  <c r="G506" i="1"/>
  <c r="P507" i="1"/>
  <c r="G507" i="1"/>
  <c r="P508" i="1"/>
  <c r="G508" i="1"/>
  <c r="P509" i="1"/>
  <c r="G509" i="1"/>
  <c r="P510" i="1"/>
  <c r="G510" i="1"/>
  <c r="P511" i="1"/>
  <c r="G511" i="1"/>
  <c r="P512" i="1"/>
  <c r="G512" i="1"/>
  <c r="P513" i="1"/>
  <c r="G513" i="1"/>
  <c r="P514" i="1"/>
  <c r="G514" i="1"/>
  <c r="P515" i="1"/>
  <c r="G515" i="1"/>
  <c r="P516" i="1"/>
  <c r="G516" i="1"/>
  <c r="P517" i="1"/>
  <c r="G517" i="1"/>
  <c r="P518" i="1"/>
  <c r="G518" i="1"/>
  <c r="P519" i="1"/>
  <c r="G519" i="1"/>
  <c r="P520" i="1"/>
  <c r="G520" i="1"/>
  <c r="P521" i="1"/>
  <c r="G521" i="1"/>
  <c r="P522" i="1"/>
  <c r="G522" i="1"/>
  <c r="P523" i="1"/>
  <c r="G523" i="1"/>
  <c r="P524" i="1"/>
  <c r="G524" i="1"/>
  <c r="P525" i="1"/>
  <c r="G525" i="1"/>
  <c r="P526" i="1"/>
  <c r="G526" i="1"/>
  <c r="P527" i="1"/>
  <c r="G527" i="1"/>
  <c r="P528" i="1"/>
  <c r="G528" i="1"/>
  <c r="P529" i="1"/>
  <c r="G529" i="1"/>
  <c r="P530" i="1"/>
  <c r="G530" i="1"/>
  <c r="P531" i="1"/>
  <c r="G531" i="1"/>
  <c r="P532" i="1"/>
  <c r="G532" i="1"/>
  <c r="P533" i="1"/>
  <c r="G533" i="1"/>
  <c r="P534" i="1"/>
  <c r="G534" i="1"/>
  <c r="P535" i="1"/>
  <c r="G535" i="1"/>
  <c r="P536" i="1"/>
  <c r="G536" i="1"/>
  <c r="P537" i="1"/>
  <c r="G537" i="1"/>
  <c r="P538" i="1"/>
  <c r="G538" i="1"/>
  <c r="P539" i="1"/>
  <c r="G539" i="1"/>
  <c r="P540" i="1"/>
  <c r="G540" i="1"/>
  <c r="P541" i="1"/>
  <c r="G541" i="1"/>
  <c r="P542" i="1"/>
  <c r="G542" i="1"/>
  <c r="P543" i="1"/>
  <c r="G543" i="1"/>
  <c r="P544" i="1"/>
  <c r="G544" i="1"/>
  <c r="P545" i="1"/>
  <c r="G545" i="1"/>
  <c r="P546" i="1"/>
  <c r="G546" i="1"/>
  <c r="P547" i="1"/>
  <c r="G547" i="1"/>
  <c r="P548" i="1"/>
  <c r="G548" i="1"/>
  <c r="P549" i="1"/>
  <c r="G549" i="1"/>
  <c r="P550" i="1"/>
  <c r="G550" i="1"/>
  <c r="P551" i="1"/>
  <c r="G551" i="1"/>
  <c r="P552" i="1"/>
  <c r="G552" i="1"/>
  <c r="P553" i="1"/>
  <c r="G553" i="1"/>
  <c r="P554" i="1"/>
  <c r="G554" i="1"/>
  <c r="P555" i="1"/>
  <c r="G555" i="1"/>
  <c r="P556" i="1"/>
  <c r="G556" i="1"/>
  <c r="P557" i="1"/>
  <c r="G557" i="1"/>
  <c r="P558" i="1"/>
  <c r="G558" i="1"/>
  <c r="P559" i="1"/>
  <c r="G559" i="1"/>
  <c r="P560" i="1"/>
  <c r="G560" i="1"/>
  <c r="P561" i="1"/>
  <c r="G561" i="1"/>
  <c r="P562" i="1"/>
  <c r="G562" i="1"/>
  <c r="P563" i="1"/>
  <c r="G563" i="1"/>
  <c r="P564" i="1"/>
  <c r="G564" i="1"/>
  <c r="P565" i="1"/>
  <c r="G565" i="1"/>
  <c r="P566" i="1"/>
  <c r="G566" i="1"/>
  <c r="P567" i="1"/>
  <c r="G567" i="1"/>
  <c r="P568" i="1"/>
  <c r="G568" i="1"/>
  <c r="P569" i="1"/>
  <c r="G569" i="1"/>
  <c r="P570" i="1"/>
  <c r="G570" i="1"/>
  <c r="P571" i="1"/>
  <c r="G571" i="1"/>
  <c r="P572" i="1"/>
  <c r="G572" i="1"/>
  <c r="P573" i="1"/>
  <c r="G573" i="1"/>
  <c r="P574" i="1"/>
  <c r="G574" i="1"/>
  <c r="P582" i="1"/>
  <c r="G582" i="1"/>
  <c r="P585" i="1"/>
  <c r="E585" i="1"/>
  <c r="N581" i="1"/>
  <c r="G581" i="1"/>
  <c r="N580" i="1"/>
  <c r="G580" i="1"/>
  <c r="N579" i="1"/>
  <c r="G579" i="1"/>
  <c r="N578" i="1"/>
  <c r="G578" i="1"/>
  <c r="N577" i="1"/>
  <c r="G577" i="1"/>
  <c r="N576" i="1"/>
  <c r="G576" i="1"/>
  <c r="N575" i="1"/>
  <c r="G575" i="1"/>
  <c r="Y585" i="1"/>
  <c r="G585" i="1"/>
  <c r="F11" i="1" s="1"/>
  <c r="H11" i="1"/>
  <c r="N585" i="1"/>
  <c r="O11" i="1"/>
  <c r="J11" i="1" l="1"/>
  <c r="H575" i="1"/>
  <c r="O575" i="1"/>
  <c r="H576" i="1"/>
  <c r="O576" i="1"/>
  <c r="H577" i="1"/>
  <c r="O577" i="1"/>
  <c r="H578" i="1"/>
  <c r="O578" i="1"/>
  <c r="H579" i="1"/>
  <c r="O579" i="1"/>
  <c r="H580" i="1"/>
  <c r="O580" i="1"/>
  <c r="H581" i="1"/>
  <c r="O581" i="1"/>
  <c r="O582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F13" i="1"/>
  <c r="J13" i="1" s="1"/>
  <c r="F14" i="1"/>
  <c r="J14" i="1" s="1"/>
  <c r="F15" i="1"/>
  <c r="J15" i="1" s="1"/>
  <c r="F16" i="1"/>
  <c r="J16" i="1" s="1"/>
  <c r="F17" i="1"/>
  <c r="J17" i="1" s="1"/>
  <c r="F18" i="1"/>
  <c r="J18" i="1" s="1"/>
  <c r="F19" i="1"/>
  <c r="J19" i="1" s="1"/>
  <c r="F20" i="1"/>
  <c r="J20" i="1" s="1"/>
  <c r="F21" i="1"/>
  <c r="J21" i="1" s="1"/>
  <c r="F22" i="1"/>
  <c r="J22" i="1" s="1"/>
  <c r="F23" i="1"/>
  <c r="J23" i="1" s="1"/>
  <c r="F24" i="1"/>
  <c r="J24" i="1" s="1"/>
  <c r="F25" i="1"/>
  <c r="J25" i="1" s="1"/>
  <c r="F26" i="1"/>
  <c r="J26" i="1" s="1"/>
  <c r="F27" i="1"/>
  <c r="J27" i="1" s="1"/>
  <c r="F28" i="1"/>
  <c r="J28" i="1" s="1"/>
  <c r="F29" i="1"/>
  <c r="J29" i="1" s="1"/>
  <c r="F30" i="1"/>
  <c r="J30" i="1" s="1"/>
  <c r="F31" i="1"/>
  <c r="J31" i="1" s="1"/>
  <c r="F32" i="1"/>
  <c r="J32" i="1" s="1"/>
  <c r="F33" i="1"/>
  <c r="J33" i="1" s="1"/>
  <c r="F34" i="1"/>
  <c r="J34" i="1" s="1"/>
  <c r="F35" i="1"/>
  <c r="J35" i="1" s="1"/>
  <c r="F36" i="1"/>
  <c r="J36" i="1" s="1"/>
  <c r="F37" i="1"/>
  <c r="J37" i="1" s="1"/>
  <c r="F38" i="1"/>
  <c r="J38" i="1" s="1"/>
  <c r="F39" i="1"/>
  <c r="J39" i="1" s="1"/>
  <c r="F40" i="1"/>
  <c r="J40" i="1" s="1"/>
  <c r="F41" i="1"/>
  <c r="J41" i="1" s="1"/>
  <c r="F42" i="1"/>
  <c r="J42" i="1" s="1"/>
  <c r="F43" i="1"/>
  <c r="J43" i="1" s="1"/>
  <c r="F44" i="1"/>
  <c r="J44" i="1" s="1"/>
  <c r="F45" i="1"/>
  <c r="J45" i="1" s="1"/>
  <c r="F46" i="1"/>
  <c r="J46" i="1" s="1"/>
  <c r="F47" i="1"/>
  <c r="J47" i="1" s="1"/>
  <c r="F48" i="1"/>
  <c r="J48" i="1" s="1"/>
  <c r="F49" i="1"/>
  <c r="J49" i="1" s="1"/>
  <c r="F50" i="1"/>
  <c r="J50" i="1" s="1"/>
  <c r="F51" i="1"/>
  <c r="J51" i="1" s="1"/>
  <c r="F52" i="1"/>
  <c r="J52" i="1" s="1"/>
  <c r="F53" i="1"/>
  <c r="J53" i="1" s="1"/>
  <c r="F54" i="1"/>
  <c r="J54" i="1" s="1"/>
  <c r="F55" i="1"/>
  <c r="J55" i="1" s="1"/>
  <c r="F56" i="1"/>
  <c r="J56" i="1" s="1"/>
  <c r="F57" i="1"/>
  <c r="J57" i="1" s="1"/>
  <c r="F58" i="1"/>
  <c r="J58" i="1" s="1"/>
  <c r="F59" i="1"/>
  <c r="J59" i="1" s="1"/>
  <c r="F60" i="1"/>
  <c r="J60" i="1" s="1"/>
  <c r="F61" i="1"/>
  <c r="J61" i="1" s="1"/>
  <c r="F62" i="1"/>
  <c r="J62" i="1" s="1"/>
  <c r="F63" i="1"/>
  <c r="J63" i="1" s="1"/>
  <c r="F64" i="1"/>
  <c r="J64" i="1" s="1"/>
  <c r="F65" i="1"/>
  <c r="J65" i="1" s="1"/>
  <c r="F66" i="1"/>
  <c r="J66" i="1" s="1"/>
  <c r="F67" i="1"/>
  <c r="J67" i="1" s="1"/>
  <c r="F68" i="1"/>
  <c r="J68" i="1" s="1"/>
  <c r="F69" i="1"/>
  <c r="J69" i="1" s="1"/>
  <c r="F70" i="1"/>
  <c r="J70" i="1" s="1"/>
  <c r="F71" i="1"/>
  <c r="J71" i="1" s="1"/>
  <c r="F72" i="1"/>
  <c r="J72" i="1" s="1"/>
  <c r="F73" i="1"/>
  <c r="J73" i="1" s="1"/>
  <c r="F74" i="1"/>
  <c r="J74" i="1" s="1"/>
  <c r="F75" i="1"/>
  <c r="J75" i="1" s="1"/>
  <c r="F76" i="1"/>
  <c r="J76" i="1" s="1"/>
  <c r="F77" i="1"/>
  <c r="J77" i="1" s="1"/>
  <c r="F78" i="1"/>
  <c r="J78" i="1" s="1"/>
  <c r="F79" i="1"/>
  <c r="J79" i="1" s="1"/>
  <c r="F80" i="1"/>
  <c r="J80" i="1" s="1"/>
  <c r="F81" i="1"/>
  <c r="J81" i="1" s="1"/>
  <c r="F82" i="1"/>
  <c r="J82" i="1" s="1"/>
  <c r="F83" i="1"/>
  <c r="J83" i="1" s="1"/>
  <c r="F84" i="1"/>
  <c r="J84" i="1" s="1"/>
  <c r="F85" i="1"/>
  <c r="J85" i="1" s="1"/>
  <c r="F86" i="1"/>
  <c r="J86" i="1" s="1"/>
  <c r="F87" i="1"/>
  <c r="J87" i="1" s="1"/>
  <c r="F88" i="1"/>
  <c r="J88" i="1" s="1"/>
  <c r="F89" i="1"/>
  <c r="J89" i="1" s="1"/>
  <c r="F90" i="1"/>
  <c r="J90" i="1" s="1"/>
  <c r="F91" i="1"/>
  <c r="J91" i="1" s="1"/>
  <c r="F92" i="1"/>
  <c r="J92" i="1" s="1"/>
  <c r="F93" i="1"/>
  <c r="J93" i="1" s="1"/>
  <c r="F94" i="1"/>
  <c r="J94" i="1" s="1"/>
  <c r="F95" i="1"/>
  <c r="J95" i="1" s="1"/>
  <c r="F96" i="1"/>
  <c r="J96" i="1" s="1"/>
  <c r="F97" i="1"/>
  <c r="J97" i="1" s="1"/>
  <c r="F98" i="1"/>
  <c r="J98" i="1" s="1"/>
  <c r="F99" i="1"/>
  <c r="J99" i="1" s="1"/>
  <c r="F100" i="1"/>
  <c r="J100" i="1" s="1"/>
  <c r="F101" i="1"/>
  <c r="J101" i="1" s="1"/>
  <c r="F102" i="1"/>
  <c r="J102" i="1" s="1"/>
  <c r="F103" i="1"/>
  <c r="J103" i="1" s="1"/>
  <c r="F104" i="1"/>
  <c r="J104" i="1" s="1"/>
  <c r="F105" i="1"/>
  <c r="J105" i="1" s="1"/>
  <c r="F106" i="1"/>
  <c r="J106" i="1" s="1"/>
  <c r="F107" i="1"/>
  <c r="J107" i="1" s="1"/>
  <c r="F108" i="1"/>
  <c r="J108" i="1" s="1"/>
  <c r="F109" i="1"/>
  <c r="J109" i="1" s="1"/>
  <c r="F110" i="1"/>
  <c r="J110" i="1" s="1"/>
  <c r="F111" i="1"/>
  <c r="J111" i="1" s="1"/>
  <c r="F112" i="1"/>
  <c r="J112" i="1" s="1"/>
  <c r="F113" i="1"/>
  <c r="J113" i="1" s="1"/>
  <c r="F114" i="1"/>
  <c r="J114" i="1" s="1"/>
  <c r="F115" i="1"/>
  <c r="J115" i="1" s="1"/>
  <c r="F116" i="1"/>
  <c r="J116" i="1" s="1"/>
  <c r="F117" i="1"/>
  <c r="J117" i="1" s="1"/>
  <c r="F118" i="1"/>
  <c r="J118" i="1" s="1"/>
  <c r="F119" i="1"/>
  <c r="J119" i="1" s="1"/>
  <c r="F120" i="1"/>
  <c r="J120" i="1" s="1"/>
  <c r="F121" i="1"/>
  <c r="J121" i="1" s="1"/>
  <c r="F122" i="1"/>
  <c r="J122" i="1" s="1"/>
  <c r="F123" i="1"/>
  <c r="J123" i="1" s="1"/>
  <c r="F124" i="1"/>
  <c r="J124" i="1" s="1"/>
  <c r="F125" i="1"/>
  <c r="J125" i="1" s="1"/>
  <c r="F126" i="1"/>
  <c r="J126" i="1" s="1"/>
  <c r="F127" i="1"/>
  <c r="J127" i="1" s="1"/>
  <c r="F128" i="1"/>
  <c r="J128" i="1" s="1"/>
  <c r="F129" i="1"/>
  <c r="J129" i="1" s="1"/>
  <c r="F130" i="1"/>
  <c r="J130" i="1" s="1"/>
  <c r="F131" i="1"/>
  <c r="J131" i="1" s="1"/>
  <c r="F132" i="1"/>
  <c r="J132" i="1" s="1"/>
  <c r="F133" i="1"/>
  <c r="J133" i="1" s="1"/>
  <c r="F134" i="1"/>
  <c r="J134" i="1" s="1"/>
  <c r="F135" i="1"/>
  <c r="J135" i="1" s="1"/>
  <c r="F136" i="1"/>
  <c r="J136" i="1" s="1"/>
  <c r="F137" i="1"/>
  <c r="J137" i="1" s="1"/>
  <c r="F138" i="1"/>
  <c r="J138" i="1" s="1"/>
  <c r="F139" i="1"/>
  <c r="J139" i="1" s="1"/>
  <c r="F140" i="1"/>
  <c r="J140" i="1" s="1"/>
  <c r="F141" i="1"/>
  <c r="J141" i="1" s="1"/>
  <c r="F142" i="1"/>
  <c r="J142" i="1" s="1"/>
  <c r="F143" i="1"/>
  <c r="J143" i="1" s="1"/>
  <c r="F144" i="1"/>
  <c r="J144" i="1" s="1"/>
  <c r="F145" i="1"/>
  <c r="J145" i="1" s="1"/>
  <c r="F146" i="1"/>
  <c r="J146" i="1" s="1"/>
  <c r="F147" i="1"/>
  <c r="J147" i="1" s="1"/>
  <c r="F148" i="1"/>
  <c r="J148" i="1" s="1"/>
  <c r="F149" i="1"/>
  <c r="J149" i="1" s="1"/>
  <c r="F150" i="1"/>
  <c r="J150" i="1" s="1"/>
  <c r="F151" i="1"/>
  <c r="J151" i="1" s="1"/>
  <c r="F152" i="1"/>
  <c r="J152" i="1" s="1"/>
  <c r="F153" i="1"/>
  <c r="J153" i="1" s="1"/>
  <c r="F154" i="1"/>
  <c r="J154" i="1" s="1"/>
  <c r="F155" i="1"/>
  <c r="J155" i="1" s="1"/>
  <c r="F156" i="1"/>
  <c r="J156" i="1" s="1"/>
  <c r="F157" i="1"/>
  <c r="J157" i="1" s="1"/>
  <c r="F158" i="1"/>
  <c r="J158" i="1" s="1"/>
  <c r="F159" i="1"/>
  <c r="J159" i="1" s="1"/>
  <c r="F160" i="1"/>
  <c r="J160" i="1" s="1"/>
  <c r="F161" i="1"/>
  <c r="J161" i="1" s="1"/>
  <c r="F162" i="1"/>
  <c r="J162" i="1" s="1"/>
  <c r="F163" i="1"/>
  <c r="J163" i="1" s="1"/>
  <c r="F164" i="1"/>
  <c r="J164" i="1" s="1"/>
  <c r="F165" i="1"/>
  <c r="J165" i="1" s="1"/>
  <c r="F166" i="1"/>
  <c r="J166" i="1" s="1"/>
  <c r="F167" i="1"/>
  <c r="J167" i="1" s="1"/>
  <c r="F168" i="1"/>
  <c r="J168" i="1" s="1"/>
  <c r="F169" i="1"/>
  <c r="J169" i="1" s="1"/>
  <c r="F170" i="1"/>
  <c r="J170" i="1" s="1"/>
  <c r="F171" i="1"/>
  <c r="J171" i="1" s="1"/>
  <c r="F172" i="1"/>
  <c r="J172" i="1" s="1"/>
  <c r="F173" i="1"/>
  <c r="J173" i="1" s="1"/>
  <c r="F174" i="1"/>
  <c r="J174" i="1" s="1"/>
  <c r="F175" i="1"/>
  <c r="J175" i="1" s="1"/>
  <c r="F176" i="1"/>
  <c r="J176" i="1" s="1"/>
  <c r="F177" i="1"/>
  <c r="J177" i="1" s="1"/>
  <c r="F178" i="1"/>
  <c r="J178" i="1" s="1"/>
  <c r="F179" i="1"/>
  <c r="J179" i="1" s="1"/>
  <c r="F180" i="1"/>
  <c r="J180" i="1" s="1"/>
  <c r="F181" i="1"/>
  <c r="J181" i="1" s="1"/>
  <c r="F182" i="1"/>
  <c r="J182" i="1" s="1"/>
  <c r="F183" i="1"/>
  <c r="J183" i="1" s="1"/>
  <c r="F184" i="1"/>
  <c r="J184" i="1" s="1"/>
  <c r="F185" i="1"/>
  <c r="J185" i="1" s="1"/>
  <c r="F186" i="1"/>
  <c r="J186" i="1" s="1"/>
  <c r="F187" i="1"/>
  <c r="J187" i="1" s="1"/>
  <c r="F188" i="1"/>
  <c r="J188" i="1" s="1"/>
  <c r="F189" i="1"/>
  <c r="J189" i="1" s="1"/>
  <c r="F190" i="1"/>
  <c r="J190" i="1" s="1"/>
  <c r="F191" i="1"/>
  <c r="J191" i="1" s="1"/>
  <c r="F192" i="1"/>
  <c r="J192" i="1" s="1"/>
  <c r="F193" i="1"/>
  <c r="J193" i="1" s="1"/>
  <c r="F194" i="1"/>
  <c r="J194" i="1" s="1"/>
  <c r="F195" i="1"/>
  <c r="J195" i="1" s="1"/>
  <c r="F196" i="1"/>
  <c r="J196" i="1" s="1"/>
  <c r="F197" i="1"/>
  <c r="J197" i="1" s="1"/>
  <c r="F198" i="1"/>
  <c r="J198" i="1" s="1"/>
  <c r="F199" i="1"/>
  <c r="J199" i="1" s="1"/>
  <c r="F200" i="1"/>
  <c r="J200" i="1" s="1"/>
  <c r="F201" i="1"/>
  <c r="J201" i="1" s="1"/>
  <c r="F202" i="1"/>
  <c r="J202" i="1" s="1"/>
  <c r="F203" i="1"/>
  <c r="J203" i="1" s="1"/>
  <c r="F204" i="1"/>
  <c r="J204" i="1" s="1"/>
  <c r="F205" i="1"/>
  <c r="J205" i="1" s="1"/>
  <c r="F206" i="1"/>
  <c r="J206" i="1" s="1"/>
  <c r="F207" i="1"/>
  <c r="J207" i="1" s="1"/>
  <c r="F208" i="1"/>
  <c r="J208" i="1" s="1"/>
  <c r="F209" i="1"/>
  <c r="J209" i="1" s="1"/>
  <c r="F210" i="1"/>
  <c r="J210" i="1" s="1"/>
  <c r="F211" i="1"/>
  <c r="J211" i="1" s="1"/>
  <c r="F212" i="1"/>
  <c r="J212" i="1" s="1"/>
  <c r="F213" i="1"/>
  <c r="J213" i="1" s="1"/>
  <c r="F214" i="1"/>
  <c r="J214" i="1" s="1"/>
  <c r="F215" i="1"/>
  <c r="J215" i="1" s="1"/>
  <c r="F216" i="1"/>
  <c r="J216" i="1" s="1"/>
  <c r="F217" i="1"/>
  <c r="J217" i="1" s="1"/>
  <c r="F218" i="1"/>
  <c r="J218" i="1" s="1"/>
  <c r="F219" i="1"/>
  <c r="J219" i="1" s="1"/>
  <c r="F220" i="1"/>
  <c r="J220" i="1" s="1"/>
  <c r="F221" i="1"/>
  <c r="J221" i="1" s="1"/>
  <c r="F222" i="1"/>
  <c r="J222" i="1" s="1"/>
  <c r="F223" i="1"/>
  <c r="J223" i="1" s="1"/>
  <c r="F224" i="1"/>
  <c r="J224" i="1" s="1"/>
  <c r="F225" i="1"/>
  <c r="J225" i="1" s="1"/>
  <c r="F226" i="1"/>
  <c r="J226" i="1" s="1"/>
  <c r="F227" i="1"/>
  <c r="J227" i="1" s="1"/>
  <c r="F228" i="1"/>
  <c r="J228" i="1" s="1"/>
  <c r="F229" i="1"/>
  <c r="J229" i="1" s="1"/>
  <c r="F230" i="1"/>
  <c r="J230" i="1" s="1"/>
  <c r="F231" i="1"/>
  <c r="J231" i="1" s="1"/>
  <c r="F232" i="1"/>
  <c r="J232" i="1" s="1"/>
  <c r="F233" i="1"/>
  <c r="J233" i="1" s="1"/>
  <c r="F234" i="1"/>
  <c r="J234" i="1" s="1"/>
  <c r="F235" i="1"/>
  <c r="J235" i="1" s="1"/>
  <c r="F236" i="1"/>
  <c r="J236" i="1" s="1"/>
  <c r="F237" i="1"/>
  <c r="J237" i="1" s="1"/>
  <c r="F238" i="1"/>
  <c r="J238" i="1" s="1"/>
  <c r="F239" i="1"/>
  <c r="J239" i="1" s="1"/>
  <c r="F240" i="1"/>
  <c r="J240" i="1" s="1"/>
  <c r="F241" i="1"/>
  <c r="J241" i="1" s="1"/>
  <c r="F242" i="1"/>
  <c r="J242" i="1" s="1"/>
  <c r="F243" i="1"/>
  <c r="J243" i="1" s="1"/>
  <c r="F244" i="1"/>
  <c r="J244" i="1" s="1"/>
  <c r="F245" i="1"/>
  <c r="J245" i="1" s="1"/>
  <c r="F246" i="1"/>
  <c r="J246" i="1" s="1"/>
  <c r="F247" i="1"/>
  <c r="J247" i="1" s="1"/>
  <c r="F248" i="1"/>
  <c r="J248" i="1" s="1"/>
  <c r="F249" i="1"/>
  <c r="J249" i="1" s="1"/>
  <c r="F250" i="1"/>
  <c r="J250" i="1" s="1"/>
  <c r="F251" i="1"/>
  <c r="J251" i="1" s="1"/>
  <c r="F252" i="1"/>
  <c r="J252" i="1" s="1"/>
  <c r="F253" i="1"/>
  <c r="J253" i="1" s="1"/>
  <c r="F254" i="1"/>
  <c r="J254" i="1" s="1"/>
  <c r="F255" i="1"/>
  <c r="J255" i="1" s="1"/>
  <c r="F256" i="1"/>
  <c r="J256" i="1" s="1"/>
  <c r="F257" i="1"/>
  <c r="J257" i="1" s="1"/>
  <c r="F258" i="1"/>
  <c r="J258" i="1" s="1"/>
  <c r="F259" i="1"/>
  <c r="J259" i="1" s="1"/>
  <c r="F260" i="1"/>
  <c r="J260" i="1" s="1"/>
  <c r="F261" i="1"/>
  <c r="J261" i="1" s="1"/>
  <c r="F262" i="1"/>
  <c r="J262" i="1" s="1"/>
  <c r="F263" i="1"/>
  <c r="J263" i="1" s="1"/>
  <c r="F264" i="1"/>
  <c r="J264" i="1" s="1"/>
  <c r="F265" i="1"/>
  <c r="J265" i="1" s="1"/>
  <c r="F266" i="1"/>
  <c r="J266" i="1" s="1"/>
  <c r="F267" i="1"/>
  <c r="J267" i="1" s="1"/>
  <c r="F268" i="1"/>
  <c r="J268" i="1" s="1"/>
  <c r="F269" i="1"/>
  <c r="J269" i="1" s="1"/>
  <c r="F270" i="1"/>
  <c r="J270" i="1" s="1"/>
  <c r="F271" i="1"/>
  <c r="J271" i="1" s="1"/>
  <c r="F272" i="1"/>
  <c r="J272" i="1" s="1"/>
  <c r="F273" i="1"/>
  <c r="J273" i="1" s="1"/>
  <c r="F274" i="1"/>
  <c r="J274" i="1" s="1"/>
  <c r="F275" i="1"/>
  <c r="J275" i="1" s="1"/>
  <c r="F276" i="1"/>
  <c r="J276" i="1" s="1"/>
  <c r="F277" i="1"/>
  <c r="J277" i="1" s="1"/>
  <c r="F278" i="1"/>
  <c r="J278" i="1" s="1"/>
  <c r="F279" i="1"/>
  <c r="J279" i="1" s="1"/>
  <c r="F280" i="1"/>
  <c r="J280" i="1" s="1"/>
  <c r="F281" i="1"/>
  <c r="J281" i="1" s="1"/>
  <c r="F282" i="1"/>
  <c r="J282" i="1" s="1"/>
  <c r="F283" i="1"/>
  <c r="J283" i="1" s="1"/>
  <c r="F284" i="1"/>
  <c r="J284" i="1" s="1"/>
  <c r="F285" i="1"/>
  <c r="J285" i="1" s="1"/>
  <c r="F286" i="1"/>
  <c r="J286" i="1" s="1"/>
  <c r="F287" i="1"/>
  <c r="J287" i="1" s="1"/>
  <c r="F288" i="1"/>
  <c r="J288" i="1" s="1"/>
  <c r="F289" i="1"/>
  <c r="J289" i="1" s="1"/>
  <c r="F290" i="1"/>
  <c r="J290" i="1" s="1"/>
  <c r="F291" i="1"/>
  <c r="J291" i="1" s="1"/>
  <c r="F292" i="1"/>
  <c r="J292" i="1" s="1"/>
  <c r="F293" i="1"/>
  <c r="J293" i="1" s="1"/>
  <c r="F294" i="1"/>
  <c r="J294" i="1" s="1"/>
  <c r="F295" i="1"/>
  <c r="J295" i="1" s="1"/>
  <c r="F296" i="1"/>
  <c r="J296" i="1" s="1"/>
  <c r="F297" i="1"/>
  <c r="J297" i="1" s="1"/>
  <c r="F298" i="1"/>
  <c r="J298" i="1" s="1"/>
  <c r="F299" i="1"/>
  <c r="J299" i="1" s="1"/>
  <c r="F300" i="1"/>
  <c r="J300" i="1" s="1"/>
  <c r="F301" i="1"/>
  <c r="J301" i="1" s="1"/>
  <c r="F302" i="1"/>
  <c r="J302" i="1" s="1"/>
  <c r="F303" i="1"/>
  <c r="J303" i="1" s="1"/>
  <c r="F304" i="1"/>
  <c r="J304" i="1" s="1"/>
  <c r="F305" i="1"/>
  <c r="J305" i="1" s="1"/>
  <c r="F306" i="1"/>
  <c r="J306" i="1" s="1"/>
  <c r="F307" i="1"/>
  <c r="J307" i="1" s="1"/>
  <c r="F308" i="1"/>
  <c r="J308" i="1" s="1"/>
  <c r="F309" i="1"/>
  <c r="J309" i="1" s="1"/>
  <c r="F310" i="1"/>
  <c r="J310" i="1" s="1"/>
  <c r="F311" i="1"/>
  <c r="J311" i="1" s="1"/>
  <c r="F312" i="1"/>
  <c r="J312" i="1" s="1"/>
  <c r="F313" i="1"/>
  <c r="J313" i="1" s="1"/>
  <c r="F314" i="1"/>
  <c r="J314" i="1" s="1"/>
  <c r="F315" i="1"/>
  <c r="J315" i="1" s="1"/>
  <c r="F316" i="1"/>
  <c r="J316" i="1" s="1"/>
  <c r="F317" i="1"/>
  <c r="J317" i="1" s="1"/>
  <c r="F318" i="1"/>
  <c r="J318" i="1" s="1"/>
  <c r="F319" i="1"/>
  <c r="J319" i="1" s="1"/>
  <c r="F320" i="1"/>
  <c r="J320" i="1" s="1"/>
  <c r="F321" i="1"/>
  <c r="J321" i="1" s="1"/>
  <c r="F322" i="1"/>
  <c r="J322" i="1" s="1"/>
  <c r="F323" i="1"/>
  <c r="J323" i="1" s="1"/>
  <c r="F324" i="1"/>
  <c r="J324" i="1" s="1"/>
  <c r="F325" i="1"/>
  <c r="J325" i="1" s="1"/>
  <c r="F326" i="1"/>
  <c r="J326" i="1" s="1"/>
  <c r="F327" i="1"/>
  <c r="J327" i="1" s="1"/>
  <c r="F328" i="1"/>
  <c r="J328" i="1" s="1"/>
  <c r="F329" i="1"/>
  <c r="J329" i="1" s="1"/>
  <c r="F330" i="1"/>
  <c r="J330" i="1" s="1"/>
  <c r="F331" i="1"/>
  <c r="J331" i="1" s="1"/>
  <c r="F332" i="1"/>
  <c r="J332" i="1" s="1"/>
  <c r="F333" i="1"/>
  <c r="J333" i="1" s="1"/>
  <c r="F334" i="1"/>
  <c r="J334" i="1" s="1"/>
  <c r="F335" i="1"/>
  <c r="J335" i="1" s="1"/>
  <c r="F336" i="1"/>
  <c r="J336" i="1" s="1"/>
  <c r="F337" i="1"/>
  <c r="J337" i="1" s="1"/>
  <c r="F338" i="1"/>
  <c r="J338" i="1" s="1"/>
  <c r="F339" i="1"/>
  <c r="J339" i="1" s="1"/>
  <c r="F340" i="1"/>
  <c r="J340" i="1" s="1"/>
  <c r="F341" i="1"/>
  <c r="J341" i="1" s="1"/>
  <c r="F342" i="1"/>
  <c r="J342" i="1" s="1"/>
  <c r="F343" i="1"/>
  <c r="J343" i="1" s="1"/>
  <c r="F344" i="1"/>
  <c r="J344" i="1" s="1"/>
  <c r="F345" i="1"/>
  <c r="J345" i="1" s="1"/>
  <c r="F346" i="1"/>
  <c r="J346" i="1" s="1"/>
  <c r="F347" i="1"/>
  <c r="J347" i="1" s="1"/>
  <c r="F348" i="1"/>
  <c r="J348" i="1" s="1"/>
  <c r="F349" i="1"/>
  <c r="J349" i="1" s="1"/>
  <c r="F350" i="1"/>
  <c r="J350" i="1" s="1"/>
  <c r="F351" i="1"/>
  <c r="J351" i="1" s="1"/>
  <c r="F352" i="1"/>
  <c r="J352" i="1" s="1"/>
  <c r="F353" i="1"/>
  <c r="J353" i="1" s="1"/>
  <c r="F354" i="1"/>
  <c r="J354" i="1" s="1"/>
  <c r="F355" i="1"/>
  <c r="J355" i="1" s="1"/>
  <c r="F356" i="1"/>
  <c r="J356" i="1" s="1"/>
  <c r="F357" i="1"/>
  <c r="J357" i="1" s="1"/>
  <c r="F358" i="1"/>
  <c r="J358" i="1" s="1"/>
  <c r="F359" i="1"/>
  <c r="J359" i="1" s="1"/>
  <c r="F360" i="1"/>
  <c r="J360" i="1" s="1"/>
  <c r="F361" i="1"/>
  <c r="J361" i="1" s="1"/>
  <c r="F362" i="1"/>
  <c r="J362" i="1" s="1"/>
  <c r="F363" i="1"/>
  <c r="J363" i="1" s="1"/>
  <c r="F364" i="1"/>
  <c r="J364" i="1" s="1"/>
  <c r="F365" i="1"/>
  <c r="J365" i="1" s="1"/>
  <c r="F366" i="1"/>
  <c r="J366" i="1" s="1"/>
  <c r="F367" i="1"/>
  <c r="J367" i="1" s="1"/>
  <c r="F368" i="1"/>
  <c r="J368" i="1" s="1"/>
  <c r="F369" i="1"/>
  <c r="J369" i="1" s="1"/>
  <c r="F370" i="1"/>
  <c r="J370" i="1" s="1"/>
  <c r="F371" i="1"/>
  <c r="J371" i="1" s="1"/>
  <c r="F372" i="1"/>
  <c r="J372" i="1" s="1"/>
  <c r="F373" i="1"/>
  <c r="J373" i="1" s="1"/>
  <c r="F374" i="1"/>
  <c r="J374" i="1" s="1"/>
  <c r="F375" i="1"/>
  <c r="J375" i="1" s="1"/>
  <c r="F376" i="1"/>
  <c r="J376" i="1" s="1"/>
  <c r="F377" i="1"/>
  <c r="J377" i="1" s="1"/>
  <c r="F378" i="1"/>
  <c r="J378" i="1" s="1"/>
  <c r="F379" i="1"/>
  <c r="J379" i="1" s="1"/>
  <c r="F380" i="1"/>
  <c r="J380" i="1" s="1"/>
  <c r="F381" i="1"/>
  <c r="J381" i="1" s="1"/>
  <c r="F382" i="1"/>
  <c r="J382" i="1" s="1"/>
  <c r="F383" i="1"/>
  <c r="J383" i="1" s="1"/>
  <c r="F384" i="1"/>
  <c r="J384" i="1" s="1"/>
  <c r="F385" i="1"/>
  <c r="J385" i="1" s="1"/>
  <c r="F386" i="1"/>
  <c r="J386" i="1" s="1"/>
  <c r="F387" i="1"/>
  <c r="J387" i="1" s="1"/>
  <c r="F388" i="1"/>
  <c r="J388" i="1" s="1"/>
  <c r="F389" i="1"/>
  <c r="J389" i="1" s="1"/>
  <c r="F390" i="1"/>
  <c r="J390" i="1" s="1"/>
  <c r="F391" i="1"/>
  <c r="J391" i="1" s="1"/>
  <c r="F392" i="1"/>
  <c r="J392" i="1" s="1"/>
  <c r="F393" i="1"/>
  <c r="J393" i="1" s="1"/>
  <c r="F394" i="1"/>
  <c r="J394" i="1" s="1"/>
  <c r="F395" i="1"/>
  <c r="J395" i="1" s="1"/>
  <c r="F396" i="1"/>
  <c r="J396" i="1" s="1"/>
  <c r="F397" i="1"/>
  <c r="J397" i="1" s="1"/>
  <c r="F398" i="1"/>
  <c r="J398" i="1" s="1"/>
  <c r="F399" i="1"/>
  <c r="J399" i="1" s="1"/>
  <c r="F400" i="1"/>
  <c r="J400" i="1" s="1"/>
  <c r="F401" i="1"/>
  <c r="J401" i="1" s="1"/>
  <c r="F402" i="1"/>
  <c r="J402" i="1" s="1"/>
  <c r="F403" i="1"/>
  <c r="J403" i="1" s="1"/>
  <c r="F404" i="1"/>
  <c r="J404" i="1" s="1"/>
  <c r="F405" i="1"/>
  <c r="J405" i="1" s="1"/>
  <c r="F406" i="1"/>
  <c r="J406" i="1" s="1"/>
  <c r="F407" i="1"/>
  <c r="J407" i="1" s="1"/>
  <c r="F408" i="1"/>
  <c r="J408" i="1" s="1"/>
  <c r="F409" i="1"/>
  <c r="J409" i="1" s="1"/>
  <c r="F410" i="1"/>
  <c r="J410" i="1" s="1"/>
  <c r="F411" i="1"/>
  <c r="J411" i="1" s="1"/>
  <c r="F412" i="1"/>
  <c r="J412" i="1" s="1"/>
  <c r="F413" i="1"/>
  <c r="J413" i="1" s="1"/>
  <c r="F414" i="1"/>
  <c r="J414" i="1" s="1"/>
  <c r="F415" i="1"/>
  <c r="J415" i="1" s="1"/>
  <c r="F416" i="1"/>
  <c r="J416" i="1" s="1"/>
  <c r="F417" i="1"/>
  <c r="J417" i="1" s="1"/>
  <c r="F418" i="1"/>
  <c r="J418" i="1" s="1"/>
  <c r="F419" i="1"/>
  <c r="J419" i="1" s="1"/>
  <c r="F420" i="1"/>
  <c r="J420" i="1" s="1"/>
  <c r="F421" i="1"/>
  <c r="J421" i="1" s="1"/>
  <c r="F422" i="1"/>
  <c r="J422" i="1" s="1"/>
  <c r="F423" i="1"/>
  <c r="J423" i="1" s="1"/>
  <c r="F424" i="1"/>
  <c r="J424" i="1" s="1"/>
  <c r="F425" i="1"/>
  <c r="J425" i="1" s="1"/>
  <c r="F426" i="1"/>
  <c r="J426" i="1" s="1"/>
  <c r="F427" i="1"/>
  <c r="J427" i="1" s="1"/>
  <c r="F428" i="1"/>
  <c r="J428" i="1" s="1"/>
  <c r="F429" i="1"/>
  <c r="J429" i="1" s="1"/>
  <c r="F430" i="1"/>
  <c r="J430" i="1" s="1"/>
  <c r="F431" i="1"/>
  <c r="J431" i="1" s="1"/>
  <c r="F432" i="1"/>
  <c r="J432" i="1" s="1"/>
  <c r="F433" i="1"/>
  <c r="J433" i="1" s="1"/>
  <c r="F434" i="1"/>
  <c r="J434" i="1" s="1"/>
  <c r="F435" i="1"/>
  <c r="J435" i="1" s="1"/>
  <c r="F436" i="1"/>
  <c r="J436" i="1" s="1"/>
  <c r="F437" i="1"/>
  <c r="J437" i="1" s="1"/>
  <c r="F438" i="1"/>
  <c r="J438" i="1" s="1"/>
  <c r="F439" i="1"/>
  <c r="J439" i="1" s="1"/>
  <c r="F440" i="1"/>
  <c r="J440" i="1" s="1"/>
  <c r="F441" i="1"/>
  <c r="J441" i="1" s="1"/>
  <c r="F442" i="1"/>
  <c r="J442" i="1" s="1"/>
  <c r="F443" i="1"/>
  <c r="J443" i="1" s="1"/>
  <c r="F444" i="1"/>
  <c r="J444" i="1" s="1"/>
  <c r="F445" i="1"/>
  <c r="J445" i="1" s="1"/>
  <c r="F446" i="1"/>
  <c r="J446" i="1" s="1"/>
  <c r="F447" i="1"/>
  <c r="J447" i="1" s="1"/>
  <c r="F448" i="1"/>
  <c r="J448" i="1" s="1"/>
  <c r="F449" i="1"/>
  <c r="J449" i="1" s="1"/>
  <c r="F450" i="1"/>
  <c r="J450" i="1" s="1"/>
  <c r="F451" i="1"/>
  <c r="J451" i="1" s="1"/>
  <c r="F452" i="1"/>
  <c r="J452" i="1" s="1"/>
  <c r="F453" i="1"/>
  <c r="J453" i="1" s="1"/>
  <c r="F454" i="1"/>
  <c r="J454" i="1" s="1"/>
  <c r="F455" i="1"/>
  <c r="J455" i="1" s="1"/>
  <c r="F456" i="1"/>
  <c r="J456" i="1" s="1"/>
  <c r="F457" i="1"/>
  <c r="J457" i="1" s="1"/>
  <c r="F458" i="1"/>
  <c r="J458" i="1" s="1"/>
  <c r="F459" i="1"/>
  <c r="J459" i="1" s="1"/>
  <c r="F460" i="1"/>
  <c r="J460" i="1" s="1"/>
  <c r="F461" i="1"/>
  <c r="J461" i="1" s="1"/>
  <c r="F462" i="1"/>
  <c r="J462" i="1" s="1"/>
  <c r="F463" i="1"/>
  <c r="J463" i="1" s="1"/>
  <c r="F464" i="1"/>
  <c r="J464" i="1" s="1"/>
  <c r="F465" i="1"/>
  <c r="J465" i="1" s="1"/>
  <c r="F466" i="1"/>
  <c r="J466" i="1" s="1"/>
  <c r="F467" i="1"/>
  <c r="J467" i="1" s="1"/>
  <c r="F468" i="1"/>
  <c r="J468" i="1" s="1"/>
  <c r="F469" i="1"/>
  <c r="J469" i="1" s="1"/>
  <c r="F470" i="1"/>
  <c r="J470" i="1" s="1"/>
  <c r="F471" i="1"/>
  <c r="J471" i="1" s="1"/>
  <c r="F472" i="1"/>
  <c r="J472" i="1" s="1"/>
  <c r="F473" i="1"/>
  <c r="J473" i="1" s="1"/>
  <c r="F474" i="1"/>
  <c r="J474" i="1" s="1"/>
  <c r="F475" i="1"/>
  <c r="J475" i="1" s="1"/>
  <c r="F476" i="1"/>
  <c r="J476" i="1" s="1"/>
  <c r="F477" i="1"/>
  <c r="J477" i="1" s="1"/>
  <c r="F478" i="1"/>
  <c r="J478" i="1" s="1"/>
  <c r="F479" i="1"/>
  <c r="J479" i="1" s="1"/>
  <c r="F480" i="1"/>
  <c r="J480" i="1" s="1"/>
  <c r="F481" i="1"/>
  <c r="J481" i="1" s="1"/>
  <c r="F482" i="1"/>
  <c r="J482" i="1" s="1"/>
  <c r="F483" i="1"/>
  <c r="J483" i="1" s="1"/>
  <c r="F484" i="1"/>
  <c r="J484" i="1" s="1"/>
  <c r="F485" i="1"/>
  <c r="J485" i="1" s="1"/>
  <c r="F486" i="1"/>
  <c r="J486" i="1" s="1"/>
  <c r="F487" i="1"/>
  <c r="J487" i="1" s="1"/>
  <c r="F488" i="1"/>
  <c r="J488" i="1" s="1"/>
  <c r="F489" i="1"/>
  <c r="J489" i="1" s="1"/>
  <c r="F490" i="1"/>
  <c r="J490" i="1" s="1"/>
  <c r="F491" i="1"/>
  <c r="J491" i="1" s="1"/>
  <c r="F492" i="1"/>
  <c r="J492" i="1" s="1"/>
  <c r="F493" i="1"/>
  <c r="J493" i="1" s="1"/>
  <c r="F494" i="1"/>
  <c r="J494" i="1" s="1"/>
  <c r="F495" i="1"/>
  <c r="J495" i="1" s="1"/>
  <c r="F496" i="1"/>
  <c r="J496" i="1" s="1"/>
  <c r="F497" i="1"/>
  <c r="J497" i="1" s="1"/>
  <c r="F498" i="1"/>
  <c r="J498" i="1" s="1"/>
  <c r="F499" i="1"/>
  <c r="J499" i="1" s="1"/>
  <c r="F500" i="1"/>
  <c r="J500" i="1" s="1"/>
  <c r="F501" i="1"/>
  <c r="J501" i="1" s="1"/>
  <c r="F502" i="1"/>
  <c r="J502" i="1" s="1"/>
  <c r="F503" i="1"/>
  <c r="J503" i="1" s="1"/>
  <c r="F504" i="1"/>
  <c r="J504" i="1" s="1"/>
  <c r="F505" i="1"/>
  <c r="J505" i="1" s="1"/>
  <c r="F506" i="1"/>
  <c r="J506" i="1" s="1"/>
  <c r="F507" i="1"/>
  <c r="J507" i="1" s="1"/>
  <c r="F508" i="1"/>
  <c r="J508" i="1" s="1"/>
  <c r="F509" i="1"/>
  <c r="J509" i="1" s="1"/>
  <c r="F510" i="1"/>
  <c r="J510" i="1" s="1"/>
  <c r="F511" i="1"/>
  <c r="J511" i="1" s="1"/>
  <c r="F512" i="1"/>
  <c r="J512" i="1" s="1"/>
  <c r="F513" i="1"/>
  <c r="J513" i="1" s="1"/>
  <c r="F514" i="1"/>
  <c r="J514" i="1" s="1"/>
  <c r="F515" i="1"/>
  <c r="J515" i="1" s="1"/>
  <c r="F516" i="1"/>
  <c r="J516" i="1" s="1"/>
  <c r="F517" i="1"/>
  <c r="J517" i="1" s="1"/>
  <c r="F518" i="1"/>
  <c r="J518" i="1" s="1"/>
  <c r="F519" i="1"/>
  <c r="J519" i="1" s="1"/>
  <c r="F520" i="1"/>
  <c r="J520" i="1" s="1"/>
  <c r="F521" i="1"/>
  <c r="J521" i="1" s="1"/>
  <c r="F522" i="1"/>
  <c r="J522" i="1" s="1"/>
  <c r="F523" i="1"/>
  <c r="J523" i="1" s="1"/>
  <c r="F524" i="1"/>
  <c r="J524" i="1" s="1"/>
  <c r="F525" i="1"/>
  <c r="J525" i="1" s="1"/>
  <c r="F526" i="1"/>
  <c r="J526" i="1" s="1"/>
  <c r="F527" i="1"/>
  <c r="J527" i="1" s="1"/>
  <c r="F528" i="1"/>
  <c r="J528" i="1" s="1"/>
  <c r="F529" i="1"/>
  <c r="J529" i="1" s="1"/>
  <c r="F530" i="1"/>
  <c r="J530" i="1" s="1"/>
  <c r="F531" i="1"/>
  <c r="J531" i="1" s="1"/>
  <c r="F532" i="1"/>
  <c r="J532" i="1" s="1"/>
  <c r="F533" i="1"/>
  <c r="J533" i="1" s="1"/>
  <c r="F534" i="1"/>
  <c r="J534" i="1" s="1"/>
  <c r="F535" i="1"/>
  <c r="J535" i="1" s="1"/>
  <c r="F536" i="1"/>
  <c r="J536" i="1" s="1"/>
  <c r="F537" i="1"/>
  <c r="J537" i="1" s="1"/>
  <c r="F538" i="1"/>
  <c r="J538" i="1" s="1"/>
  <c r="F539" i="1"/>
  <c r="J539" i="1" s="1"/>
  <c r="F540" i="1"/>
  <c r="J540" i="1" s="1"/>
  <c r="F541" i="1"/>
  <c r="J541" i="1" s="1"/>
  <c r="F542" i="1"/>
  <c r="J542" i="1" s="1"/>
  <c r="F543" i="1"/>
  <c r="J543" i="1" s="1"/>
  <c r="F544" i="1"/>
  <c r="J544" i="1" s="1"/>
  <c r="F545" i="1"/>
  <c r="J545" i="1" s="1"/>
  <c r="F546" i="1"/>
  <c r="J546" i="1" s="1"/>
  <c r="F547" i="1"/>
  <c r="J547" i="1" s="1"/>
  <c r="F548" i="1"/>
  <c r="J548" i="1" s="1"/>
  <c r="F549" i="1"/>
  <c r="J549" i="1" s="1"/>
  <c r="F550" i="1"/>
  <c r="J550" i="1" s="1"/>
  <c r="F551" i="1"/>
  <c r="J551" i="1" s="1"/>
  <c r="F552" i="1"/>
  <c r="J552" i="1" s="1"/>
  <c r="F553" i="1"/>
  <c r="J553" i="1" s="1"/>
  <c r="F554" i="1"/>
  <c r="J554" i="1" s="1"/>
  <c r="F555" i="1"/>
  <c r="J555" i="1" s="1"/>
  <c r="F556" i="1"/>
  <c r="J556" i="1" s="1"/>
  <c r="F557" i="1"/>
  <c r="J557" i="1" s="1"/>
  <c r="F558" i="1"/>
  <c r="J558" i="1" s="1"/>
  <c r="F559" i="1"/>
  <c r="J559" i="1" s="1"/>
  <c r="F560" i="1"/>
  <c r="J560" i="1" s="1"/>
  <c r="F561" i="1"/>
  <c r="J561" i="1" s="1"/>
  <c r="F562" i="1"/>
  <c r="J562" i="1" s="1"/>
  <c r="F563" i="1"/>
  <c r="J563" i="1" s="1"/>
  <c r="F564" i="1"/>
  <c r="J564" i="1" s="1"/>
  <c r="F565" i="1"/>
  <c r="J565" i="1" s="1"/>
  <c r="F566" i="1"/>
  <c r="J566" i="1" s="1"/>
  <c r="F567" i="1"/>
  <c r="J567" i="1" s="1"/>
  <c r="F568" i="1"/>
  <c r="J568" i="1" s="1"/>
  <c r="F569" i="1"/>
  <c r="J569" i="1" s="1"/>
  <c r="F570" i="1"/>
  <c r="J570" i="1" s="1"/>
  <c r="F571" i="1"/>
  <c r="J571" i="1" s="1"/>
  <c r="F572" i="1"/>
  <c r="J572" i="1" s="1"/>
  <c r="F573" i="1"/>
  <c r="J573" i="1" s="1"/>
  <c r="F574" i="1"/>
  <c r="J574" i="1" s="1"/>
  <c r="F582" i="1"/>
  <c r="J582" i="1" s="1"/>
  <c r="F581" i="1"/>
  <c r="J581" i="1" s="1"/>
  <c r="Q581" i="1"/>
  <c r="F580" i="1"/>
  <c r="J580" i="1" s="1"/>
  <c r="Q580" i="1"/>
  <c r="F579" i="1"/>
  <c r="J579" i="1" s="1"/>
  <c r="Q579" i="1"/>
  <c r="F578" i="1"/>
  <c r="J578" i="1" s="1"/>
  <c r="Q578" i="1"/>
  <c r="F577" i="1"/>
  <c r="J577" i="1" s="1"/>
  <c r="Q577" i="1"/>
  <c r="F576" i="1"/>
  <c r="J576" i="1" s="1"/>
  <c r="Q576" i="1"/>
  <c r="F575" i="1"/>
  <c r="J575" i="1" s="1"/>
  <c r="Q575" i="1"/>
  <c r="Q11" i="1"/>
  <c r="H582" i="1"/>
  <c r="Q582" i="1"/>
  <c r="H574" i="1"/>
  <c r="Q574" i="1"/>
  <c r="H573" i="1"/>
  <c r="Q573" i="1"/>
  <c r="H572" i="1"/>
  <c r="Q572" i="1"/>
  <c r="H571" i="1"/>
  <c r="Q571" i="1"/>
  <c r="H570" i="1"/>
  <c r="Q570" i="1"/>
  <c r="H569" i="1"/>
  <c r="Q569" i="1"/>
  <c r="H568" i="1"/>
  <c r="Q568" i="1"/>
  <c r="H567" i="1"/>
  <c r="Q567" i="1"/>
  <c r="H566" i="1"/>
  <c r="Q566" i="1"/>
  <c r="H565" i="1"/>
  <c r="Q565" i="1"/>
  <c r="H564" i="1"/>
  <c r="Q564" i="1"/>
  <c r="H563" i="1"/>
  <c r="Q563" i="1"/>
  <c r="H562" i="1"/>
  <c r="Q562" i="1"/>
  <c r="H561" i="1"/>
  <c r="Q561" i="1"/>
  <c r="H560" i="1"/>
  <c r="Q560" i="1"/>
  <c r="H559" i="1"/>
  <c r="Q559" i="1"/>
  <c r="H558" i="1"/>
  <c r="Q558" i="1"/>
  <c r="H557" i="1"/>
  <c r="Q557" i="1"/>
  <c r="H556" i="1"/>
  <c r="Q556" i="1"/>
  <c r="H555" i="1"/>
  <c r="Q555" i="1"/>
  <c r="H554" i="1"/>
  <c r="Q554" i="1"/>
  <c r="H553" i="1"/>
  <c r="Q553" i="1"/>
  <c r="H552" i="1"/>
  <c r="Q552" i="1"/>
  <c r="H551" i="1"/>
  <c r="Q551" i="1"/>
  <c r="H550" i="1"/>
  <c r="Q550" i="1"/>
  <c r="H549" i="1"/>
  <c r="Q549" i="1"/>
  <c r="H548" i="1"/>
  <c r="Q548" i="1"/>
  <c r="H547" i="1"/>
  <c r="Q547" i="1"/>
  <c r="H546" i="1"/>
  <c r="Q546" i="1"/>
  <c r="H545" i="1"/>
  <c r="Q545" i="1"/>
  <c r="H544" i="1"/>
  <c r="Q544" i="1"/>
  <c r="H543" i="1"/>
  <c r="Q543" i="1"/>
  <c r="H542" i="1"/>
  <c r="Q542" i="1"/>
  <c r="H541" i="1"/>
  <c r="Q541" i="1"/>
  <c r="H540" i="1"/>
  <c r="Q540" i="1"/>
  <c r="H539" i="1"/>
  <c r="Q539" i="1"/>
  <c r="H538" i="1"/>
  <c r="Q538" i="1"/>
  <c r="H537" i="1"/>
  <c r="Q537" i="1"/>
  <c r="H536" i="1"/>
  <c r="Q536" i="1"/>
  <c r="H535" i="1"/>
  <c r="Q535" i="1"/>
  <c r="H534" i="1"/>
  <c r="Q534" i="1"/>
  <c r="H533" i="1"/>
  <c r="Q533" i="1"/>
  <c r="H532" i="1"/>
  <c r="Q532" i="1"/>
  <c r="H531" i="1"/>
  <c r="Q531" i="1"/>
  <c r="H530" i="1"/>
  <c r="Q530" i="1"/>
  <c r="H529" i="1"/>
  <c r="Q529" i="1"/>
  <c r="H528" i="1"/>
  <c r="Q528" i="1"/>
  <c r="H527" i="1"/>
  <c r="Q527" i="1"/>
  <c r="H526" i="1"/>
  <c r="Q526" i="1"/>
  <c r="H525" i="1"/>
  <c r="Q525" i="1"/>
  <c r="H524" i="1"/>
  <c r="Q524" i="1"/>
  <c r="H523" i="1"/>
  <c r="Q523" i="1"/>
  <c r="H522" i="1"/>
  <c r="Q522" i="1"/>
  <c r="H521" i="1"/>
  <c r="Q521" i="1"/>
  <c r="H520" i="1"/>
  <c r="Q520" i="1"/>
  <c r="H519" i="1"/>
  <c r="Q519" i="1"/>
  <c r="H518" i="1"/>
  <c r="Q518" i="1"/>
  <c r="H517" i="1"/>
  <c r="Q517" i="1"/>
  <c r="H516" i="1"/>
  <c r="Q516" i="1"/>
  <c r="H515" i="1"/>
  <c r="Q515" i="1"/>
  <c r="H514" i="1"/>
  <c r="Q514" i="1"/>
  <c r="H513" i="1"/>
  <c r="Q513" i="1"/>
  <c r="H512" i="1"/>
  <c r="Q512" i="1"/>
  <c r="H511" i="1"/>
  <c r="Q511" i="1"/>
  <c r="H510" i="1"/>
  <c r="Q510" i="1"/>
  <c r="H509" i="1"/>
  <c r="Q509" i="1"/>
  <c r="H508" i="1"/>
  <c r="Q508" i="1"/>
  <c r="H507" i="1"/>
  <c r="Q507" i="1"/>
  <c r="H506" i="1"/>
  <c r="Q506" i="1"/>
  <c r="H505" i="1"/>
  <c r="Q505" i="1"/>
  <c r="H504" i="1"/>
  <c r="Q504" i="1"/>
  <c r="H503" i="1"/>
  <c r="Q503" i="1"/>
  <c r="H502" i="1"/>
  <c r="Q502" i="1"/>
  <c r="H501" i="1"/>
  <c r="Q501" i="1"/>
  <c r="H500" i="1"/>
  <c r="Q500" i="1"/>
  <c r="H499" i="1"/>
  <c r="Q499" i="1"/>
  <c r="H498" i="1"/>
  <c r="Q498" i="1"/>
  <c r="H497" i="1"/>
  <c r="Q497" i="1"/>
  <c r="H496" i="1"/>
  <c r="Q496" i="1"/>
  <c r="H495" i="1"/>
  <c r="Q495" i="1"/>
  <c r="H494" i="1"/>
  <c r="Q494" i="1"/>
  <c r="H493" i="1"/>
  <c r="Q493" i="1"/>
  <c r="H492" i="1"/>
  <c r="Q492" i="1"/>
  <c r="H491" i="1"/>
  <c r="Q491" i="1"/>
  <c r="H490" i="1"/>
  <c r="Q490" i="1"/>
  <c r="H489" i="1"/>
  <c r="Q489" i="1"/>
  <c r="H488" i="1"/>
  <c r="Q488" i="1"/>
  <c r="H487" i="1"/>
  <c r="Q487" i="1"/>
  <c r="H486" i="1"/>
  <c r="Q486" i="1"/>
  <c r="H485" i="1"/>
  <c r="Q485" i="1"/>
  <c r="H484" i="1"/>
  <c r="Q484" i="1"/>
  <c r="H483" i="1"/>
  <c r="Q483" i="1"/>
  <c r="H482" i="1"/>
  <c r="Q482" i="1"/>
  <c r="H481" i="1"/>
  <c r="Q481" i="1"/>
  <c r="H480" i="1"/>
  <c r="Q480" i="1"/>
  <c r="H479" i="1"/>
  <c r="Q479" i="1"/>
  <c r="H478" i="1"/>
  <c r="Q478" i="1"/>
  <c r="H477" i="1"/>
  <c r="Q477" i="1"/>
  <c r="H476" i="1"/>
  <c r="Q476" i="1"/>
  <c r="H475" i="1"/>
  <c r="Q475" i="1"/>
  <c r="H474" i="1"/>
  <c r="Q474" i="1"/>
  <c r="H473" i="1"/>
  <c r="Q473" i="1"/>
  <c r="H472" i="1"/>
  <c r="Q472" i="1"/>
  <c r="H471" i="1"/>
  <c r="Q471" i="1"/>
  <c r="H470" i="1"/>
  <c r="Q470" i="1"/>
  <c r="H469" i="1"/>
  <c r="Q469" i="1"/>
  <c r="H468" i="1"/>
  <c r="Q468" i="1"/>
  <c r="H467" i="1"/>
  <c r="Q467" i="1"/>
  <c r="H466" i="1"/>
  <c r="Q466" i="1"/>
  <c r="H465" i="1"/>
  <c r="Q465" i="1"/>
  <c r="H464" i="1"/>
  <c r="Q464" i="1"/>
  <c r="H463" i="1"/>
  <c r="Q463" i="1"/>
  <c r="H462" i="1"/>
  <c r="Q462" i="1"/>
  <c r="H461" i="1"/>
  <c r="Q461" i="1"/>
  <c r="H460" i="1"/>
  <c r="Q460" i="1"/>
  <c r="H459" i="1"/>
  <c r="Q459" i="1"/>
  <c r="H458" i="1"/>
  <c r="Q458" i="1"/>
  <c r="H457" i="1"/>
  <c r="Q457" i="1"/>
  <c r="H456" i="1"/>
  <c r="Q456" i="1"/>
  <c r="H455" i="1"/>
  <c r="Q455" i="1"/>
  <c r="H454" i="1"/>
  <c r="Q454" i="1"/>
  <c r="H453" i="1"/>
  <c r="Q453" i="1"/>
  <c r="H452" i="1"/>
  <c r="Q452" i="1"/>
  <c r="H451" i="1"/>
  <c r="Q451" i="1"/>
  <c r="H450" i="1"/>
  <c r="Q450" i="1"/>
  <c r="H449" i="1"/>
  <c r="Q449" i="1"/>
  <c r="H448" i="1"/>
  <c r="Q448" i="1"/>
  <c r="H447" i="1"/>
  <c r="Q447" i="1"/>
  <c r="H446" i="1"/>
  <c r="Q446" i="1"/>
  <c r="H445" i="1"/>
  <c r="Q445" i="1"/>
  <c r="H444" i="1"/>
  <c r="Q444" i="1"/>
  <c r="H443" i="1"/>
  <c r="Q443" i="1"/>
  <c r="H442" i="1"/>
  <c r="Q442" i="1"/>
  <c r="H441" i="1"/>
  <c r="Q441" i="1"/>
  <c r="H440" i="1"/>
  <c r="Q440" i="1"/>
  <c r="H439" i="1"/>
  <c r="Q439" i="1"/>
  <c r="H438" i="1"/>
  <c r="Q438" i="1"/>
  <c r="H437" i="1"/>
  <c r="Q437" i="1"/>
  <c r="H436" i="1"/>
  <c r="Q436" i="1"/>
  <c r="H435" i="1"/>
  <c r="Q435" i="1"/>
  <c r="H434" i="1"/>
  <c r="Q434" i="1"/>
  <c r="H433" i="1"/>
  <c r="Q433" i="1"/>
  <c r="H432" i="1"/>
  <c r="Q432" i="1"/>
  <c r="H431" i="1"/>
  <c r="Q431" i="1"/>
  <c r="H430" i="1"/>
  <c r="Q430" i="1"/>
  <c r="H429" i="1"/>
  <c r="Q429" i="1"/>
  <c r="H428" i="1"/>
  <c r="Q428" i="1"/>
  <c r="H427" i="1"/>
  <c r="Q427" i="1"/>
  <c r="H426" i="1"/>
  <c r="Q426" i="1"/>
  <c r="H425" i="1"/>
  <c r="Q425" i="1"/>
  <c r="H424" i="1"/>
  <c r="Q424" i="1"/>
  <c r="H423" i="1"/>
  <c r="Q423" i="1"/>
  <c r="H422" i="1"/>
  <c r="Q422" i="1"/>
  <c r="H421" i="1"/>
  <c r="Q421" i="1"/>
  <c r="H420" i="1"/>
  <c r="Q420" i="1"/>
  <c r="H419" i="1"/>
  <c r="Q419" i="1"/>
  <c r="H418" i="1"/>
  <c r="Q418" i="1"/>
  <c r="H417" i="1"/>
  <c r="Q417" i="1"/>
  <c r="H416" i="1"/>
  <c r="Q416" i="1"/>
  <c r="H415" i="1"/>
  <c r="Q415" i="1"/>
  <c r="H414" i="1"/>
  <c r="Q414" i="1"/>
  <c r="H413" i="1"/>
  <c r="Q413" i="1"/>
  <c r="H412" i="1"/>
  <c r="Q412" i="1"/>
  <c r="H411" i="1"/>
  <c r="Q411" i="1"/>
  <c r="H410" i="1"/>
  <c r="Q410" i="1"/>
  <c r="H409" i="1"/>
  <c r="Q409" i="1"/>
  <c r="H408" i="1"/>
  <c r="Q408" i="1"/>
  <c r="H407" i="1"/>
  <c r="Q407" i="1"/>
  <c r="H406" i="1"/>
  <c r="Q406" i="1"/>
  <c r="H405" i="1"/>
  <c r="Q405" i="1"/>
  <c r="H404" i="1"/>
  <c r="Q404" i="1"/>
  <c r="H403" i="1"/>
  <c r="Q403" i="1"/>
  <c r="H402" i="1"/>
  <c r="Q402" i="1"/>
  <c r="H401" i="1"/>
  <c r="Q401" i="1"/>
  <c r="H400" i="1"/>
  <c r="Q400" i="1"/>
  <c r="H399" i="1"/>
  <c r="Q399" i="1"/>
  <c r="H398" i="1"/>
  <c r="Q398" i="1"/>
  <c r="H397" i="1"/>
  <c r="Q397" i="1"/>
  <c r="H396" i="1"/>
  <c r="Q396" i="1"/>
  <c r="H395" i="1"/>
  <c r="Q395" i="1"/>
  <c r="H394" i="1"/>
  <c r="Q394" i="1"/>
  <c r="H393" i="1"/>
  <c r="Q393" i="1"/>
  <c r="H392" i="1"/>
  <c r="Q392" i="1"/>
  <c r="H391" i="1"/>
  <c r="Q391" i="1"/>
  <c r="H390" i="1"/>
  <c r="Q390" i="1"/>
  <c r="H389" i="1"/>
  <c r="Q389" i="1"/>
  <c r="H388" i="1"/>
  <c r="Q388" i="1"/>
  <c r="H387" i="1"/>
  <c r="Q387" i="1"/>
  <c r="H386" i="1"/>
  <c r="Q386" i="1"/>
  <c r="H385" i="1"/>
  <c r="Q385" i="1"/>
  <c r="H384" i="1"/>
  <c r="Q384" i="1"/>
  <c r="H383" i="1"/>
  <c r="Q383" i="1"/>
  <c r="H382" i="1"/>
  <c r="Q382" i="1"/>
  <c r="H381" i="1"/>
  <c r="Q381" i="1"/>
  <c r="H380" i="1"/>
  <c r="Q380" i="1"/>
  <c r="H379" i="1"/>
  <c r="Q379" i="1"/>
  <c r="H378" i="1"/>
  <c r="Q378" i="1"/>
  <c r="H377" i="1"/>
  <c r="Q377" i="1"/>
  <c r="H376" i="1"/>
  <c r="Q376" i="1"/>
  <c r="H375" i="1"/>
  <c r="Q375" i="1"/>
  <c r="H374" i="1"/>
  <c r="Q374" i="1"/>
  <c r="H373" i="1"/>
  <c r="Q373" i="1"/>
  <c r="H372" i="1"/>
  <c r="Q372" i="1"/>
  <c r="H371" i="1"/>
  <c r="Q371" i="1"/>
  <c r="H370" i="1"/>
  <c r="Q370" i="1"/>
  <c r="H369" i="1"/>
  <c r="Q369" i="1"/>
  <c r="H368" i="1"/>
  <c r="Q368" i="1"/>
  <c r="H367" i="1"/>
  <c r="Q367" i="1"/>
  <c r="H366" i="1"/>
  <c r="Q366" i="1"/>
  <c r="H365" i="1"/>
  <c r="Q365" i="1"/>
  <c r="H364" i="1"/>
  <c r="Q364" i="1"/>
  <c r="H363" i="1"/>
  <c r="Q363" i="1"/>
  <c r="H362" i="1"/>
  <c r="Q362" i="1"/>
  <c r="H361" i="1"/>
  <c r="Q361" i="1"/>
  <c r="H360" i="1"/>
  <c r="Q360" i="1"/>
  <c r="H359" i="1"/>
  <c r="Q359" i="1"/>
  <c r="H358" i="1"/>
  <c r="Q358" i="1"/>
  <c r="H357" i="1"/>
  <c r="Q357" i="1"/>
  <c r="H356" i="1"/>
  <c r="Q356" i="1"/>
  <c r="H355" i="1"/>
  <c r="Q355" i="1"/>
  <c r="H354" i="1"/>
  <c r="Q354" i="1"/>
  <c r="H353" i="1"/>
  <c r="Q353" i="1"/>
  <c r="H352" i="1"/>
  <c r="Q352" i="1"/>
  <c r="H351" i="1"/>
  <c r="Q351" i="1"/>
  <c r="H350" i="1"/>
  <c r="Q350" i="1"/>
  <c r="H349" i="1"/>
  <c r="Q349" i="1"/>
  <c r="H348" i="1"/>
  <c r="Q348" i="1"/>
  <c r="H347" i="1"/>
  <c r="Q347" i="1"/>
  <c r="H346" i="1"/>
  <c r="Q346" i="1"/>
  <c r="H345" i="1"/>
  <c r="Q345" i="1"/>
  <c r="H344" i="1"/>
  <c r="Q344" i="1"/>
  <c r="H343" i="1"/>
  <c r="Q343" i="1"/>
  <c r="H342" i="1"/>
  <c r="Q342" i="1"/>
  <c r="H341" i="1"/>
  <c r="Q341" i="1"/>
  <c r="H340" i="1"/>
  <c r="Q340" i="1"/>
  <c r="H339" i="1"/>
  <c r="Q339" i="1"/>
  <c r="H338" i="1"/>
  <c r="Q338" i="1"/>
  <c r="H337" i="1"/>
  <c r="Q337" i="1"/>
  <c r="H336" i="1"/>
  <c r="Q336" i="1"/>
  <c r="H335" i="1"/>
  <c r="Q335" i="1"/>
  <c r="H334" i="1"/>
  <c r="Q334" i="1"/>
  <c r="H333" i="1"/>
  <c r="Q333" i="1"/>
  <c r="H332" i="1"/>
  <c r="Q332" i="1"/>
  <c r="H331" i="1"/>
  <c r="Q331" i="1"/>
  <c r="H330" i="1"/>
  <c r="Q330" i="1"/>
  <c r="H329" i="1"/>
  <c r="Q329" i="1"/>
  <c r="H328" i="1"/>
  <c r="Q328" i="1"/>
  <c r="H327" i="1"/>
  <c r="Q327" i="1"/>
  <c r="H326" i="1"/>
  <c r="Q326" i="1"/>
  <c r="H325" i="1"/>
  <c r="Q325" i="1"/>
  <c r="H324" i="1"/>
  <c r="Q324" i="1"/>
  <c r="H323" i="1"/>
  <c r="Q323" i="1"/>
  <c r="H322" i="1"/>
  <c r="Q322" i="1"/>
  <c r="H321" i="1"/>
  <c r="Q321" i="1"/>
  <c r="H320" i="1"/>
  <c r="Q320" i="1"/>
  <c r="H319" i="1"/>
  <c r="Q319" i="1"/>
  <c r="H318" i="1"/>
  <c r="Q318" i="1"/>
  <c r="H317" i="1"/>
  <c r="Q317" i="1"/>
  <c r="H316" i="1"/>
  <c r="Q316" i="1"/>
  <c r="H315" i="1"/>
  <c r="Q315" i="1"/>
  <c r="H314" i="1"/>
  <c r="Q314" i="1"/>
  <c r="H313" i="1"/>
  <c r="Q313" i="1"/>
  <c r="H312" i="1"/>
  <c r="Q312" i="1"/>
  <c r="H311" i="1"/>
  <c r="Q311" i="1"/>
  <c r="H310" i="1"/>
  <c r="Q310" i="1"/>
  <c r="H309" i="1"/>
  <c r="Q309" i="1"/>
  <c r="H308" i="1"/>
  <c r="Q308" i="1"/>
  <c r="H307" i="1"/>
  <c r="Q307" i="1"/>
  <c r="H306" i="1"/>
  <c r="Q306" i="1"/>
  <c r="H305" i="1"/>
  <c r="Q305" i="1"/>
  <c r="H304" i="1"/>
  <c r="Q304" i="1"/>
  <c r="H303" i="1"/>
  <c r="Q303" i="1"/>
  <c r="H302" i="1"/>
  <c r="Q302" i="1"/>
  <c r="H301" i="1"/>
  <c r="Q301" i="1"/>
  <c r="H300" i="1"/>
  <c r="Q300" i="1"/>
  <c r="H299" i="1"/>
  <c r="Q299" i="1"/>
  <c r="H298" i="1"/>
  <c r="Q298" i="1"/>
  <c r="H297" i="1"/>
  <c r="Q297" i="1"/>
  <c r="H296" i="1"/>
  <c r="Q296" i="1"/>
  <c r="H295" i="1"/>
  <c r="Q295" i="1"/>
  <c r="H294" i="1"/>
  <c r="Q294" i="1"/>
  <c r="H293" i="1"/>
  <c r="Q293" i="1"/>
  <c r="H292" i="1"/>
  <c r="Q292" i="1"/>
  <c r="H291" i="1"/>
  <c r="Q291" i="1"/>
  <c r="H290" i="1"/>
  <c r="Q290" i="1"/>
  <c r="H289" i="1"/>
  <c r="Q289" i="1"/>
  <c r="H288" i="1"/>
  <c r="Q288" i="1"/>
  <c r="H287" i="1"/>
  <c r="Q287" i="1"/>
  <c r="H286" i="1"/>
  <c r="Q286" i="1"/>
  <c r="H285" i="1"/>
  <c r="Q285" i="1"/>
  <c r="H284" i="1"/>
  <c r="Q284" i="1"/>
  <c r="H283" i="1"/>
  <c r="Q283" i="1"/>
  <c r="H282" i="1"/>
  <c r="Q282" i="1"/>
  <c r="H281" i="1"/>
  <c r="Q281" i="1"/>
  <c r="H280" i="1"/>
  <c r="Q280" i="1"/>
  <c r="H279" i="1"/>
  <c r="Q279" i="1"/>
  <c r="H278" i="1"/>
  <c r="Q278" i="1"/>
  <c r="H277" i="1"/>
  <c r="Q277" i="1"/>
  <c r="H276" i="1"/>
  <c r="Q276" i="1"/>
  <c r="H275" i="1"/>
  <c r="Q275" i="1"/>
  <c r="H274" i="1"/>
  <c r="Q274" i="1"/>
  <c r="H273" i="1"/>
  <c r="Q273" i="1"/>
  <c r="H272" i="1"/>
  <c r="Q272" i="1"/>
  <c r="H271" i="1"/>
  <c r="Q271" i="1"/>
  <c r="H270" i="1"/>
  <c r="Q270" i="1"/>
  <c r="H269" i="1"/>
  <c r="Q269" i="1"/>
  <c r="H268" i="1"/>
  <c r="Q268" i="1"/>
  <c r="H267" i="1"/>
  <c r="Q267" i="1"/>
  <c r="H266" i="1"/>
  <c r="Q266" i="1"/>
  <c r="H265" i="1"/>
  <c r="Q265" i="1"/>
  <c r="H264" i="1"/>
  <c r="Q264" i="1"/>
  <c r="H263" i="1"/>
  <c r="Q263" i="1"/>
  <c r="H262" i="1"/>
  <c r="Q262" i="1"/>
  <c r="H261" i="1"/>
  <c r="Q261" i="1"/>
  <c r="H260" i="1"/>
  <c r="Q260" i="1"/>
  <c r="H259" i="1"/>
  <c r="Q259" i="1"/>
  <c r="H258" i="1"/>
  <c r="Q258" i="1"/>
  <c r="H257" i="1"/>
  <c r="Q257" i="1"/>
  <c r="H256" i="1"/>
  <c r="Q256" i="1"/>
  <c r="H255" i="1"/>
  <c r="Q255" i="1"/>
  <c r="H254" i="1"/>
  <c r="Q254" i="1"/>
  <c r="H253" i="1"/>
  <c r="Q253" i="1"/>
  <c r="H252" i="1"/>
  <c r="Q252" i="1"/>
  <c r="H251" i="1"/>
  <c r="Q251" i="1"/>
  <c r="H250" i="1"/>
  <c r="Q250" i="1"/>
  <c r="H249" i="1"/>
  <c r="Q249" i="1"/>
  <c r="H248" i="1"/>
  <c r="Q248" i="1"/>
  <c r="H247" i="1"/>
  <c r="Q247" i="1"/>
  <c r="H246" i="1"/>
  <c r="Q246" i="1"/>
  <c r="H245" i="1"/>
  <c r="Q245" i="1"/>
  <c r="H244" i="1"/>
  <c r="Q244" i="1"/>
  <c r="H243" i="1"/>
  <c r="Q243" i="1"/>
  <c r="H242" i="1"/>
  <c r="Q242" i="1"/>
  <c r="H241" i="1"/>
  <c r="Q241" i="1"/>
  <c r="H240" i="1"/>
  <c r="Q240" i="1"/>
  <c r="H239" i="1"/>
  <c r="Q239" i="1"/>
  <c r="H238" i="1"/>
  <c r="Q238" i="1"/>
  <c r="H237" i="1"/>
  <c r="Q237" i="1"/>
  <c r="H236" i="1"/>
  <c r="Q236" i="1"/>
  <c r="H235" i="1"/>
  <c r="Q235" i="1"/>
  <c r="H234" i="1"/>
  <c r="Q234" i="1"/>
  <c r="H233" i="1"/>
  <c r="Q233" i="1"/>
  <c r="H232" i="1"/>
  <c r="Q232" i="1"/>
  <c r="H231" i="1"/>
  <c r="Q231" i="1"/>
  <c r="H230" i="1"/>
  <c r="Q230" i="1"/>
  <c r="H229" i="1"/>
  <c r="Q229" i="1"/>
  <c r="H228" i="1"/>
  <c r="Q228" i="1"/>
  <c r="H227" i="1"/>
  <c r="Q227" i="1"/>
  <c r="H226" i="1"/>
  <c r="Q226" i="1"/>
  <c r="H225" i="1"/>
  <c r="Q225" i="1"/>
  <c r="H224" i="1"/>
  <c r="Q224" i="1"/>
  <c r="H223" i="1"/>
  <c r="Q223" i="1"/>
  <c r="H222" i="1"/>
  <c r="Q222" i="1"/>
  <c r="H221" i="1"/>
  <c r="Q221" i="1"/>
  <c r="H220" i="1"/>
  <c r="Q220" i="1"/>
  <c r="H219" i="1"/>
  <c r="Q219" i="1"/>
  <c r="H218" i="1"/>
  <c r="Q218" i="1"/>
  <c r="H217" i="1"/>
  <c r="Q217" i="1"/>
  <c r="H216" i="1"/>
  <c r="Q216" i="1"/>
  <c r="H215" i="1"/>
  <c r="Q215" i="1"/>
  <c r="H214" i="1"/>
  <c r="Q214" i="1"/>
  <c r="H213" i="1"/>
  <c r="Q213" i="1"/>
  <c r="H212" i="1"/>
  <c r="Q212" i="1"/>
  <c r="H211" i="1"/>
  <c r="Q211" i="1"/>
  <c r="H210" i="1"/>
  <c r="Q210" i="1"/>
  <c r="H209" i="1"/>
  <c r="Q209" i="1"/>
  <c r="H208" i="1"/>
  <c r="Q208" i="1"/>
  <c r="H207" i="1"/>
  <c r="Q207" i="1"/>
  <c r="H206" i="1"/>
  <c r="Q206" i="1"/>
  <c r="H205" i="1"/>
  <c r="Q205" i="1"/>
  <c r="H204" i="1"/>
  <c r="Q204" i="1"/>
  <c r="H203" i="1"/>
  <c r="Q203" i="1"/>
  <c r="H202" i="1"/>
  <c r="Q202" i="1"/>
  <c r="H201" i="1"/>
  <c r="Q201" i="1"/>
  <c r="H200" i="1"/>
  <c r="Q200" i="1"/>
  <c r="H199" i="1"/>
  <c r="Q199" i="1"/>
  <c r="H198" i="1"/>
  <c r="Q198" i="1"/>
  <c r="H197" i="1"/>
  <c r="Q197" i="1"/>
  <c r="H196" i="1"/>
  <c r="Q196" i="1"/>
  <c r="H195" i="1"/>
  <c r="Q195" i="1"/>
  <c r="H194" i="1"/>
  <c r="Q194" i="1"/>
  <c r="H193" i="1"/>
  <c r="Q193" i="1"/>
  <c r="H192" i="1"/>
  <c r="Q192" i="1"/>
  <c r="H191" i="1"/>
  <c r="Q191" i="1"/>
  <c r="H190" i="1"/>
  <c r="Q190" i="1"/>
  <c r="H189" i="1"/>
  <c r="Q189" i="1"/>
  <c r="H188" i="1"/>
  <c r="Q188" i="1"/>
  <c r="H187" i="1"/>
  <c r="Q187" i="1"/>
  <c r="H186" i="1"/>
  <c r="Q186" i="1"/>
  <c r="H185" i="1"/>
  <c r="Q185" i="1"/>
  <c r="H184" i="1"/>
  <c r="Q184" i="1"/>
  <c r="H183" i="1"/>
  <c r="Q183" i="1"/>
  <c r="H182" i="1"/>
  <c r="Q182" i="1"/>
  <c r="H181" i="1"/>
  <c r="Q181" i="1"/>
  <c r="H180" i="1"/>
  <c r="Q180" i="1"/>
  <c r="H179" i="1"/>
  <c r="Q179" i="1"/>
  <c r="H178" i="1"/>
  <c r="Q178" i="1"/>
  <c r="H177" i="1"/>
  <c r="Q177" i="1"/>
  <c r="H176" i="1"/>
  <c r="Q176" i="1"/>
  <c r="H175" i="1"/>
  <c r="Q175" i="1"/>
  <c r="H174" i="1"/>
  <c r="Q174" i="1"/>
  <c r="H173" i="1"/>
  <c r="Q173" i="1"/>
  <c r="H172" i="1"/>
  <c r="Q172" i="1"/>
  <c r="H171" i="1"/>
  <c r="Q171" i="1"/>
  <c r="H170" i="1"/>
  <c r="Q170" i="1"/>
  <c r="H169" i="1"/>
  <c r="Q169" i="1"/>
  <c r="H168" i="1"/>
  <c r="Q168" i="1"/>
  <c r="H167" i="1"/>
  <c r="Q167" i="1"/>
  <c r="H166" i="1"/>
  <c r="Q166" i="1"/>
  <c r="H165" i="1"/>
  <c r="Q165" i="1"/>
  <c r="H164" i="1"/>
  <c r="Q164" i="1"/>
  <c r="H163" i="1"/>
  <c r="Q163" i="1"/>
  <c r="H162" i="1"/>
  <c r="Q162" i="1"/>
  <c r="H161" i="1"/>
  <c r="Q161" i="1"/>
  <c r="H160" i="1"/>
  <c r="Q160" i="1"/>
  <c r="H159" i="1"/>
  <c r="Q159" i="1"/>
  <c r="H158" i="1"/>
  <c r="Q158" i="1"/>
  <c r="H157" i="1"/>
  <c r="Q157" i="1"/>
  <c r="H156" i="1"/>
  <c r="Q156" i="1"/>
  <c r="H155" i="1"/>
  <c r="Q155" i="1"/>
  <c r="H154" i="1"/>
  <c r="Q154" i="1"/>
  <c r="H153" i="1"/>
  <c r="Q153" i="1"/>
  <c r="H152" i="1"/>
  <c r="Q152" i="1"/>
  <c r="H151" i="1"/>
  <c r="Q151" i="1"/>
  <c r="H150" i="1"/>
  <c r="Q150" i="1"/>
  <c r="H149" i="1"/>
  <c r="Q149" i="1"/>
  <c r="H148" i="1"/>
  <c r="Q148" i="1"/>
  <c r="H147" i="1"/>
  <c r="Q147" i="1"/>
  <c r="H146" i="1"/>
  <c r="Q146" i="1"/>
  <c r="H145" i="1"/>
  <c r="Q145" i="1"/>
  <c r="H144" i="1"/>
  <c r="Q144" i="1"/>
  <c r="H143" i="1"/>
  <c r="Q143" i="1"/>
  <c r="H142" i="1"/>
  <c r="Q142" i="1"/>
  <c r="H141" i="1"/>
  <c r="Q141" i="1"/>
  <c r="H140" i="1"/>
  <c r="Q140" i="1"/>
  <c r="H139" i="1"/>
  <c r="Q139" i="1"/>
  <c r="H138" i="1"/>
  <c r="Q138" i="1"/>
  <c r="H137" i="1"/>
  <c r="Q137" i="1"/>
  <c r="H136" i="1"/>
  <c r="Q136" i="1"/>
  <c r="H135" i="1"/>
  <c r="Q135" i="1"/>
  <c r="H134" i="1"/>
  <c r="Q134" i="1"/>
  <c r="H133" i="1"/>
  <c r="Q133" i="1"/>
  <c r="H132" i="1"/>
  <c r="Q132" i="1"/>
  <c r="H131" i="1"/>
  <c r="Q131" i="1"/>
  <c r="H130" i="1"/>
  <c r="Q130" i="1"/>
  <c r="H129" i="1"/>
  <c r="Q129" i="1"/>
  <c r="H128" i="1"/>
  <c r="Q128" i="1"/>
  <c r="H127" i="1"/>
  <c r="Q127" i="1"/>
  <c r="H126" i="1"/>
  <c r="Q126" i="1"/>
  <c r="H125" i="1"/>
  <c r="Q125" i="1"/>
  <c r="H124" i="1"/>
  <c r="Q124" i="1"/>
  <c r="H123" i="1"/>
  <c r="Q123" i="1"/>
  <c r="H122" i="1"/>
  <c r="Q122" i="1"/>
  <c r="H121" i="1"/>
  <c r="Q121" i="1"/>
  <c r="H120" i="1"/>
  <c r="Q120" i="1"/>
  <c r="H119" i="1"/>
  <c r="Q119" i="1"/>
  <c r="H118" i="1"/>
  <c r="Q118" i="1"/>
  <c r="H117" i="1"/>
  <c r="Q117" i="1"/>
  <c r="H116" i="1"/>
  <c r="Q116" i="1"/>
  <c r="H115" i="1"/>
  <c r="Q115" i="1"/>
  <c r="H114" i="1"/>
  <c r="Q114" i="1"/>
  <c r="H113" i="1"/>
  <c r="Q113" i="1"/>
  <c r="H112" i="1"/>
  <c r="Q112" i="1"/>
  <c r="H111" i="1"/>
  <c r="Q111" i="1"/>
  <c r="H110" i="1"/>
  <c r="Q110" i="1"/>
  <c r="H109" i="1"/>
  <c r="Q109" i="1"/>
  <c r="H108" i="1"/>
  <c r="Q108" i="1"/>
  <c r="H107" i="1"/>
  <c r="Q107" i="1"/>
  <c r="H106" i="1"/>
  <c r="Q106" i="1"/>
  <c r="H105" i="1"/>
  <c r="Q105" i="1"/>
  <c r="H104" i="1"/>
  <c r="Q104" i="1"/>
  <c r="H103" i="1"/>
  <c r="Q103" i="1"/>
  <c r="H102" i="1"/>
  <c r="Q102" i="1"/>
  <c r="H101" i="1"/>
  <c r="Q101" i="1"/>
  <c r="H100" i="1"/>
  <c r="Q100" i="1"/>
  <c r="H99" i="1"/>
  <c r="Q99" i="1"/>
  <c r="H98" i="1"/>
  <c r="Q98" i="1"/>
  <c r="H97" i="1"/>
  <c r="Q97" i="1"/>
  <c r="H96" i="1"/>
  <c r="Q96" i="1"/>
  <c r="H95" i="1"/>
  <c r="Q95" i="1"/>
  <c r="H94" i="1"/>
  <c r="Q94" i="1"/>
  <c r="H93" i="1"/>
  <c r="Q93" i="1"/>
  <c r="H92" i="1"/>
  <c r="Q92" i="1"/>
  <c r="H91" i="1"/>
  <c r="Q91" i="1"/>
  <c r="H90" i="1"/>
  <c r="Q90" i="1"/>
  <c r="H89" i="1"/>
  <c r="Q89" i="1"/>
  <c r="H88" i="1"/>
  <c r="Q88" i="1"/>
  <c r="H87" i="1"/>
  <c r="Q87" i="1"/>
  <c r="H86" i="1"/>
  <c r="Q86" i="1"/>
  <c r="H85" i="1"/>
  <c r="Q85" i="1"/>
  <c r="H84" i="1"/>
  <c r="Q84" i="1"/>
  <c r="H83" i="1"/>
  <c r="Q83" i="1"/>
  <c r="H82" i="1"/>
  <c r="Q82" i="1"/>
  <c r="H81" i="1"/>
  <c r="Q81" i="1"/>
  <c r="H80" i="1"/>
  <c r="Q80" i="1"/>
  <c r="H79" i="1"/>
  <c r="Q79" i="1"/>
  <c r="H78" i="1"/>
  <c r="Q78" i="1"/>
  <c r="H77" i="1"/>
  <c r="Q77" i="1"/>
  <c r="H76" i="1"/>
  <c r="Q76" i="1"/>
  <c r="H75" i="1"/>
  <c r="Q75" i="1"/>
  <c r="H74" i="1"/>
  <c r="Q74" i="1"/>
  <c r="H73" i="1"/>
  <c r="Q73" i="1"/>
  <c r="H72" i="1"/>
  <c r="Q72" i="1"/>
  <c r="H71" i="1"/>
  <c r="Q71" i="1"/>
  <c r="H70" i="1"/>
  <c r="Q70" i="1"/>
  <c r="H69" i="1"/>
  <c r="Q69" i="1"/>
  <c r="H68" i="1"/>
  <c r="Q68" i="1"/>
  <c r="H67" i="1"/>
  <c r="Q67" i="1"/>
  <c r="H66" i="1"/>
  <c r="Q66" i="1"/>
  <c r="H65" i="1"/>
  <c r="Q65" i="1"/>
  <c r="H64" i="1"/>
  <c r="Q64" i="1"/>
  <c r="H63" i="1"/>
  <c r="Q63" i="1"/>
  <c r="H62" i="1"/>
  <c r="Q62" i="1"/>
  <c r="H61" i="1"/>
  <c r="Q61" i="1"/>
  <c r="H60" i="1"/>
  <c r="Q60" i="1"/>
  <c r="H59" i="1"/>
  <c r="Q59" i="1"/>
  <c r="H58" i="1"/>
  <c r="Q58" i="1"/>
  <c r="H57" i="1"/>
  <c r="Q57" i="1"/>
  <c r="H56" i="1"/>
  <c r="Q56" i="1"/>
  <c r="H55" i="1"/>
  <c r="Q55" i="1"/>
  <c r="H54" i="1"/>
  <c r="Q54" i="1"/>
  <c r="H53" i="1"/>
  <c r="Q53" i="1"/>
  <c r="H52" i="1"/>
  <c r="Q52" i="1"/>
  <c r="H51" i="1"/>
  <c r="Q51" i="1"/>
  <c r="H50" i="1"/>
  <c r="Q50" i="1"/>
  <c r="H49" i="1"/>
  <c r="Q49" i="1"/>
  <c r="H48" i="1"/>
  <c r="Q48" i="1"/>
  <c r="H47" i="1"/>
  <c r="Q47" i="1"/>
  <c r="H46" i="1"/>
  <c r="Q46" i="1"/>
  <c r="H45" i="1"/>
  <c r="Q45" i="1"/>
  <c r="H44" i="1"/>
  <c r="Q44" i="1"/>
  <c r="H43" i="1"/>
  <c r="Q43" i="1"/>
  <c r="H42" i="1"/>
  <c r="Q42" i="1"/>
  <c r="H41" i="1"/>
  <c r="Q41" i="1"/>
  <c r="H40" i="1"/>
  <c r="Q40" i="1"/>
  <c r="H39" i="1"/>
  <c r="Q39" i="1"/>
  <c r="H38" i="1"/>
  <c r="Q38" i="1"/>
  <c r="H37" i="1"/>
  <c r="Q37" i="1"/>
  <c r="H36" i="1"/>
  <c r="Q36" i="1"/>
  <c r="H35" i="1"/>
  <c r="Q35" i="1"/>
  <c r="H34" i="1"/>
  <c r="Q34" i="1"/>
  <c r="H33" i="1"/>
  <c r="Q33" i="1"/>
  <c r="H32" i="1"/>
  <c r="Q32" i="1"/>
  <c r="H31" i="1"/>
  <c r="Q31" i="1"/>
  <c r="H30" i="1"/>
  <c r="Q30" i="1"/>
  <c r="H29" i="1"/>
  <c r="Q29" i="1"/>
  <c r="H28" i="1"/>
  <c r="Q28" i="1"/>
  <c r="H27" i="1"/>
  <c r="Q27" i="1"/>
  <c r="H26" i="1"/>
  <c r="Q26" i="1"/>
  <c r="H25" i="1"/>
  <c r="Q25" i="1"/>
  <c r="H24" i="1"/>
  <c r="Q24" i="1"/>
  <c r="H23" i="1"/>
  <c r="Q23" i="1"/>
  <c r="H22" i="1"/>
  <c r="Q22" i="1"/>
  <c r="H21" i="1"/>
  <c r="Q21" i="1"/>
  <c r="H20" i="1"/>
  <c r="Q20" i="1"/>
  <c r="H19" i="1"/>
  <c r="Q19" i="1"/>
  <c r="H18" i="1"/>
  <c r="Q18" i="1"/>
  <c r="H17" i="1"/>
  <c r="Q17" i="1"/>
  <c r="H16" i="1"/>
  <c r="Q16" i="1"/>
  <c r="H15" i="1"/>
  <c r="Q15" i="1"/>
  <c r="H14" i="1"/>
  <c r="Q14" i="1"/>
  <c r="H13" i="1"/>
  <c r="Q13" i="1"/>
  <c r="H12" i="1"/>
  <c r="H585" i="1" s="1"/>
  <c r="Q12" i="1"/>
  <c r="F12" i="1"/>
  <c r="J12" i="1" l="1"/>
  <c r="F585" i="1"/>
  <c r="Q585" i="1"/>
  <c r="O58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Beverly Bailey</author>
  </authors>
  <commentList>
    <comment ref="E8" authorId="0" shapeId="0" xr:uid="{1EE1EEA5-7A74-4D55-B742-B83DC7623CA5}">
      <text>
        <r>
          <rPr>
            <b/>
            <sz val="9"/>
            <color indexed="81"/>
            <rFont val="Tahoma"/>
            <family val="2"/>
          </rPr>
          <t>Beverly Bailey:</t>
        </r>
        <r>
          <rPr>
            <sz val="9"/>
            <color indexed="81"/>
            <rFont val="Tahoma"/>
            <family val="2"/>
          </rPr>
          <t xml:space="preserve">
employer contribution adjusted for rounding, compare total from input and adjust amount to balance - use non-zero contributions only </t>
        </r>
      </text>
    </comment>
  </commentList>
</comments>
</file>

<file path=xl/sharedStrings.xml><?xml version="1.0" encoding="utf-8"?>
<sst xmlns="http://schemas.openxmlformats.org/spreadsheetml/2006/main" count="1740" uniqueCount="1145">
  <si>
    <t>PERS</t>
  </si>
  <si>
    <t>Schedule of Employer Allocations</t>
  </si>
  <si>
    <t xml:space="preserve">Actual </t>
  </si>
  <si>
    <t>State &amp;</t>
  </si>
  <si>
    <t>ER cont from ER listing</t>
  </si>
  <si>
    <t>State cont from ER listing</t>
  </si>
  <si>
    <t>ER adjusted</t>
  </si>
  <si>
    <t>Employer Code</t>
  </si>
  <si>
    <t>Employer</t>
  </si>
  <si>
    <t>Appropriation</t>
  </si>
  <si>
    <t>State</t>
  </si>
  <si>
    <t>Change in</t>
  </si>
  <si>
    <t xml:space="preserve">Contribution </t>
  </si>
  <si>
    <t xml:space="preserve">New </t>
  </si>
  <si>
    <t>Old</t>
  </si>
  <si>
    <t>Employer Type</t>
  </si>
  <si>
    <t>Allocation</t>
  </si>
  <si>
    <t>Contribution</t>
  </si>
  <si>
    <t>Proportion</t>
  </si>
  <si>
    <t>Total</t>
  </si>
  <si>
    <t>State Contribution</t>
  </si>
  <si>
    <t>State Percentage</t>
  </si>
  <si>
    <t>State Appropriation</t>
  </si>
  <si>
    <t>State Appropriation %</t>
  </si>
  <si>
    <t>DB Covered Payroll</t>
  </si>
  <si>
    <t>DC Payroll</t>
  </si>
  <si>
    <t>MUS RP Covered Payroll</t>
  </si>
  <si>
    <t>State adjusted</t>
  </si>
  <si>
    <t xml:space="preserve"> </t>
  </si>
  <si>
    <t>CI0322</t>
  </si>
  <si>
    <t>City</t>
  </si>
  <si>
    <t>CITY OF BAKER</t>
  </si>
  <si>
    <t>CI0323</t>
  </si>
  <si>
    <t>CITY OF BELGRADE</t>
  </si>
  <si>
    <t>CI0303</t>
  </si>
  <si>
    <t>CITY OF BELT</t>
  </si>
  <si>
    <t>CI0302</t>
  </si>
  <si>
    <t>CITY OF BIG TIMBER</t>
  </si>
  <si>
    <t>CI0305</t>
  </si>
  <si>
    <t>CITY OF BILLINGS</t>
  </si>
  <si>
    <t>CI0309</t>
  </si>
  <si>
    <t>CITY OF BOULDER</t>
  </si>
  <si>
    <t>CI0306</t>
  </si>
  <si>
    <t>CITY OF BOZEMAN</t>
  </si>
  <si>
    <t>CI0311</t>
  </si>
  <si>
    <t>CITY OF CHINOOK</t>
  </si>
  <si>
    <t>CI0312</t>
  </si>
  <si>
    <t>CITY OF CHOTEAU</t>
  </si>
  <si>
    <t>CI9036</t>
  </si>
  <si>
    <t>CITY OF COLSTRIP</t>
  </si>
  <si>
    <t>CI0314</t>
  </si>
  <si>
    <t>CITY OF COLUMBIA FALLS</t>
  </si>
  <si>
    <t>CI0324</t>
  </si>
  <si>
    <t>CITY OF COLUMBUS</t>
  </si>
  <si>
    <t>CI0315</t>
  </si>
  <si>
    <t>CITY OF CONRAD</t>
  </si>
  <si>
    <t>CI0317</t>
  </si>
  <si>
    <t>CITY OF CUT BANK</t>
  </si>
  <si>
    <t>CI0320</t>
  </si>
  <si>
    <t>CITY OF DEER LODGE</t>
  </si>
  <si>
    <t>CI0321</t>
  </si>
  <si>
    <t>CITY OF DILLON</t>
  </si>
  <si>
    <t>CI0325</t>
  </si>
  <si>
    <t>CITY OF EAST HELENA</t>
  </si>
  <si>
    <t>CI0328</t>
  </si>
  <si>
    <t>CITY OF FAIRVIEW</t>
  </si>
  <si>
    <t>CI0329</t>
  </si>
  <si>
    <t>CITY OF FORSYTH</t>
  </si>
  <si>
    <t>CI0330</t>
  </si>
  <si>
    <t>CITY OF FORT BENTON</t>
  </si>
  <si>
    <t>CI0332</t>
  </si>
  <si>
    <t>CITY OF GLASGOW</t>
  </si>
  <si>
    <t>CI0333</t>
  </si>
  <si>
    <t>CITY OF GLENDIVE</t>
  </si>
  <si>
    <t>CI0334</t>
  </si>
  <si>
    <t>CITY OF GREAT FALLS</t>
  </si>
  <si>
    <t>CI0337</t>
  </si>
  <si>
    <t>CITY OF HAMILTON</t>
  </si>
  <si>
    <t>CI0338</t>
  </si>
  <si>
    <t>CITY OF HARDIN</t>
  </si>
  <si>
    <t>CI0336</t>
  </si>
  <si>
    <t>CITY OF HARLEM</t>
  </si>
  <si>
    <t>CI0388</t>
  </si>
  <si>
    <t>CITY OF HARLOWTON</t>
  </si>
  <si>
    <t>CI0339</t>
  </si>
  <si>
    <t>CITY OF HAVRE</t>
  </si>
  <si>
    <t>CI0340</t>
  </si>
  <si>
    <t>CITY OF HELENA</t>
  </si>
  <si>
    <t>CI0343</t>
  </si>
  <si>
    <t>CITY OF KALISPELL</t>
  </si>
  <si>
    <t>CI0345</t>
  </si>
  <si>
    <t>CITY OF LAUREL</t>
  </si>
  <si>
    <t>CI0347</t>
  </si>
  <si>
    <t>CITY OF LEWISTOWN</t>
  </si>
  <si>
    <t>CI0348</t>
  </si>
  <si>
    <t>CITY OF LIBBY</t>
  </si>
  <si>
    <t>CI0349</t>
  </si>
  <si>
    <t>CITY OF LIVINGSTON</t>
  </si>
  <si>
    <t>CI0352</t>
  </si>
  <si>
    <t>CITY OF MALTA</t>
  </si>
  <si>
    <t>CI0353</t>
  </si>
  <si>
    <t>CITY OF MILES CITY</t>
  </si>
  <si>
    <t>CI0354</t>
  </si>
  <si>
    <t>CITY OF MISSOULA</t>
  </si>
  <si>
    <t>CI0358</t>
  </si>
  <si>
    <t>CITY OF PLAINS</t>
  </si>
  <si>
    <t>CI0359</t>
  </si>
  <si>
    <t>CITY OF PLENTYWOOD</t>
  </si>
  <si>
    <t>CI0360</t>
  </si>
  <si>
    <t>CITY OF POLSON</t>
  </si>
  <si>
    <t>CI0361</t>
  </si>
  <si>
    <t>CITY OF POPLAR</t>
  </si>
  <si>
    <t>CI0385</t>
  </si>
  <si>
    <t>CITY OF RED LODGE</t>
  </si>
  <si>
    <t>CI0363</t>
  </si>
  <si>
    <t>CITY OF RONAN</t>
  </si>
  <si>
    <t>CI0364</t>
  </si>
  <si>
    <t>CITY OF ROUNDUP</t>
  </si>
  <si>
    <t>CI0381</t>
  </si>
  <si>
    <t>CITY OF SCOBEY</t>
  </si>
  <si>
    <t>CI0367</t>
  </si>
  <si>
    <t>CITY OF SHELBY</t>
  </si>
  <si>
    <t>CI0368</t>
  </si>
  <si>
    <t>CITY OF SIDNEY</t>
  </si>
  <si>
    <t>CI9044</t>
  </si>
  <si>
    <t>CITY OF THREE FORKS</t>
  </si>
  <si>
    <t>CI0372</t>
  </si>
  <si>
    <t>CITY OF TOWNSEND</t>
  </si>
  <si>
    <t>CI0356</t>
  </si>
  <si>
    <t>CITY OF TROY</t>
  </si>
  <si>
    <t>CI0374</t>
  </si>
  <si>
    <t>CITY OF WHITE SULPHUR SPRINGS</t>
  </si>
  <si>
    <t>CI0376</t>
  </si>
  <si>
    <t>CITY OF WHITEFISH</t>
  </si>
  <si>
    <t>CI0380</t>
  </si>
  <si>
    <t>CITY OF WIBAUX</t>
  </si>
  <si>
    <t>CI0378</t>
  </si>
  <si>
    <t>CITY OF WOLF POINT</t>
  </si>
  <si>
    <t>CI9064</t>
  </si>
  <si>
    <t>TOWN OF ALBERTON</t>
  </si>
  <si>
    <t>CI0304</t>
  </si>
  <si>
    <t>TOWN OF BIG SANDY</t>
  </si>
  <si>
    <t>CI9001</t>
  </si>
  <si>
    <t>TOWN OF BRIDGER</t>
  </si>
  <si>
    <t>CI0308</t>
  </si>
  <si>
    <t>TOWN OF BROADUS</t>
  </si>
  <si>
    <t>CI0310</t>
  </si>
  <si>
    <t>TOWN OF CASCADE</t>
  </si>
  <si>
    <t>CI0318</t>
  </si>
  <si>
    <t>TOWN OF CHESTER</t>
  </si>
  <si>
    <t>CI0313</t>
  </si>
  <si>
    <t>TOWN OF CIRCLE</t>
  </si>
  <si>
    <t>CI0316</t>
  </si>
  <si>
    <t>TOWN OF CULBERTSON</t>
  </si>
  <si>
    <t>CI9097</t>
  </si>
  <si>
    <t>TOWN OF DENTON</t>
  </si>
  <si>
    <t>CI0346</t>
  </si>
  <si>
    <t>TOWN OF DRUMMOND</t>
  </si>
  <si>
    <t>CI0389</t>
  </si>
  <si>
    <t>TOWN OF EKALAKA</t>
  </si>
  <si>
    <t>CI0326</t>
  </si>
  <si>
    <t>TOWN OF ENNIS</t>
  </si>
  <si>
    <t>CI9047</t>
  </si>
  <si>
    <t>TOWN OF EUREKA</t>
  </si>
  <si>
    <t>CI0327</t>
  </si>
  <si>
    <t>TOWN OF FAIRFIELD</t>
  </si>
  <si>
    <t>CI0387</t>
  </si>
  <si>
    <t>TOWN OF FORT PECK</t>
  </si>
  <si>
    <t>CI9075</t>
  </si>
  <si>
    <t>TOWN OF FROID</t>
  </si>
  <si>
    <t>CI0331</t>
  </si>
  <si>
    <t>TOWN OF GERALDINE</t>
  </si>
  <si>
    <t>CI0335</t>
  </si>
  <si>
    <t>TOWN OF GRASS RANGE</t>
  </si>
  <si>
    <t>CI0341</t>
  </si>
  <si>
    <t>TOWN OF HOT SPRINGS</t>
  </si>
  <si>
    <t>CI9099</t>
  </si>
  <si>
    <t>TOWN OF HYSHAM</t>
  </si>
  <si>
    <t/>
  </si>
  <si>
    <t>TOWN OF JORDAN</t>
  </si>
  <si>
    <t>CI0350</t>
  </si>
  <si>
    <t>TOWN OF LIMA</t>
  </si>
  <si>
    <t>CI0383</t>
  </si>
  <si>
    <t>TOWN OF MANHATTAN</t>
  </si>
  <si>
    <t>CI0351</t>
  </si>
  <si>
    <t>TOWN OF MEDICINE LAKE</t>
  </si>
  <si>
    <t>CI0342</t>
  </si>
  <si>
    <t>TOWN OF MELSTONE</t>
  </si>
  <si>
    <t>CI9055</t>
  </si>
  <si>
    <t>TOWN OF MOORE</t>
  </si>
  <si>
    <t>CI0344</t>
  </si>
  <si>
    <t>TOWN OF NASHUA</t>
  </si>
  <si>
    <t>CI0357</t>
  </si>
  <si>
    <t>TOWN OF PHILIPSBURG</t>
  </si>
  <si>
    <t>CI0355</t>
  </si>
  <si>
    <t>TOWN OF RICHEY</t>
  </si>
  <si>
    <t>CI0365</t>
  </si>
  <si>
    <t>TOWN OF RYEGATE</t>
  </si>
  <si>
    <t>CI9018</t>
  </si>
  <si>
    <t>TOWN OF SACO</t>
  </si>
  <si>
    <t>CI0366</t>
  </si>
  <si>
    <t>TOWN OF SHERIDAN</t>
  </si>
  <si>
    <t>CI9031</t>
  </si>
  <si>
    <t>TOWN OF ST IGNATIUS</t>
  </si>
  <si>
    <t>CI0369</t>
  </si>
  <si>
    <t>TOWN OF STANFORD</t>
  </si>
  <si>
    <t>CI0386</t>
  </si>
  <si>
    <t>TOWN OF STEVENSVILLE</t>
  </si>
  <si>
    <t>CI0370</t>
  </si>
  <si>
    <t>TOWN OF SUNBURST</t>
  </si>
  <si>
    <t>CI0371</t>
  </si>
  <si>
    <t>TOWN OF SUPERIOR</t>
  </si>
  <si>
    <t>CI0362</t>
  </si>
  <si>
    <t>TOWN OF TERRY</t>
  </si>
  <si>
    <t>CI0379</t>
  </si>
  <si>
    <t>TOWN OF THOMPSON FALLS</t>
  </si>
  <si>
    <t>CI0382</t>
  </si>
  <si>
    <t>TOWN OF TWIN BRIDGES</t>
  </si>
  <si>
    <t>CI0373</t>
  </si>
  <si>
    <t>TOWN OF VALIER</t>
  </si>
  <si>
    <t>CI9073</t>
  </si>
  <si>
    <t>TOWN OF WEST YELLOWSTONE</t>
  </si>
  <si>
    <t>CI9021</t>
  </si>
  <si>
    <t>TOWN OF WESTBY</t>
  </si>
  <si>
    <t>TOWN OF WHITEHALL</t>
  </si>
  <si>
    <t>CI0377</t>
  </si>
  <si>
    <t>TOWN OF WINNETT</t>
  </si>
  <si>
    <t>CO0212</t>
  </si>
  <si>
    <t>Consolidated Government</t>
  </si>
  <si>
    <t>ANACONDA-DEER LODGE COUNTY</t>
  </si>
  <si>
    <t>CI0307</t>
  </si>
  <si>
    <t>BUTTE SILVER BOW</t>
  </si>
  <si>
    <t>CO0201</t>
  </si>
  <si>
    <t>County</t>
  </si>
  <si>
    <t>BEAVERHEAD COUNTY</t>
  </si>
  <si>
    <t>CO0202</t>
  </si>
  <si>
    <t>BIG HORN COUNTY</t>
  </si>
  <si>
    <t>CO0203</t>
  </si>
  <si>
    <t>BLAINE COUNTY</t>
  </si>
  <si>
    <t>CO0204</t>
  </si>
  <si>
    <t>BROADWATER COUNTY</t>
  </si>
  <si>
    <t>CO0205</t>
  </si>
  <si>
    <t>CARBON COUNTY</t>
  </si>
  <si>
    <t>CO0206</t>
  </si>
  <si>
    <t>CARTER COUNTY</t>
  </si>
  <si>
    <t>CO0207</t>
  </si>
  <si>
    <t>CASCADE COUNTY</t>
  </si>
  <si>
    <t>CO0208</t>
  </si>
  <si>
    <t>CHOUTEAU COUNTY</t>
  </si>
  <si>
    <t>CO0209</t>
  </si>
  <si>
    <t>CUSTER COUNTY</t>
  </si>
  <si>
    <t>CO0210</t>
  </si>
  <si>
    <t>DANIELS COUNTY</t>
  </si>
  <si>
    <t>CO0211</t>
  </si>
  <si>
    <t>DAWSON COUNTY</t>
  </si>
  <si>
    <t>CO0213</t>
  </si>
  <si>
    <t>FALLON COUNTY</t>
  </si>
  <si>
    <t>CO0214</t>
  </si>
  <si>
    <t>FERGUS COUNTY</t>
  </si>
  <si>
    <t>CO0215</t>
  </si>
  <si>
    <t>FLATHEAD COUNTY</t>
  </si>
  <si>
    <t>CO0216</t>
  </si>
  <si>
    <t>GALLATIN COUNTY</t>
  </si>
  <si>
    <t>CO0217</t>
  </si>
  <si>
    <t>GARFIELD COUNTY</t>
  </si>
  <si>
    <t>CO0218</t>
  </si>
  <si>
    <t>GLACIER COUNTY</t>
  </si>
  <si>
    <t>CO0219</t>
  </si>
  <si>
    <t>GOLDEN VALLEY COUNTY</t>
  </si>
  <si>
    <t>CO0220</t>
  </si>
  <si>
    <t>GRANITE COUNTY</t>
  </si>
  <si>
    <t>CO0221</t>
  </si>
  <si>
    <t>HILL COUNTY</t>
  </si>
  <si>
    <t>CO0222</t>
  </si>
  <si>
    <t>JEFFERSON COUNTY</t>
  </si>
  <si>
    <t>CO0223</t>
  </si>
  <si>
    <t>JUDITH BASIN COUNTY</t>
  </si>
  <si>
    <t>CO0224</t>
  </si>
  <si>
    <t>LAKE COUNTY</t>
  </si>
  <si>
    <t>CO0225</t>
  </si>
  <si>
    <t>LEWIS &amp; CLARK COUNTY</t>
  </si>
  <si>
    <t>CO0226</t>
  </si>
  <si>
    <t>LIBERTY COUNTY</t>
  </si>
  <si>
    <t>CO0227</t>
  </si>
  <si>
    <t>LINCOLN COUNTY</t>
  </si>
  <si>
    <t>CO0228</t>
  </si>
  <si>
    <t>MADISON COUNTY</t>
  </si>
  <si>
    <t>CO0229</t>
  </si>
  <si>
    <t>MCCONE COUNTY</t>
  </si>
  <si>
    <t>CO0230</t>
  </si>
  <si>
    <t>MEAGHER COUNTY</t>
  </si>
  <si>
    <t>CO0231</t>
  </si>
  <si>
    <t>MINERAL COUNTY</t>
  </si>
  <si>
    <t>CO0232</t>
  </si>
  <si>
    <t>MISSOULA COUNTY</t>
  </si>
  <si>
    <t>CO0233</t>
  </si>
  <si>
    <t>MUSSELSHELL COUNTY</t>
  </si>
  <si>
    <t>CO0234</t>
  </si>
  <si>
    <t>PARK COUNTY</t>
  </si>
  <si>
    <t>CO0235</t>
  </si>
  <si>
    <t>PETROLEUM COUNTY</t>
  </si>
  <si>
    <t>CO0236</t>
  </si>
  <si>
    <t>PHILLIPS COUNTY</t>
  </si>
  <si>
    <t>CO0237</t>
  </si>
  <si>
    <t>PONDERA COUNTY</t>
  </si>
  <si>
    <t>CO0239</t>
  </si>
  <si>
    <t>POWDER RIVER COUNTY</t>
  </si>
  <si>
    <t>CO0238</t>
  </si>
  <si>
    <t>POWELL COUNTY</t>
  </si>
  <si>
    <t>CO0240</t>
  </si>
  <si>
    <t>PRAIRIE COUNTY</t>
  </si>
  <si>
    <t>CO0241</t>
  </si>
  <si>
    <t>RAVALLI COUNTY</t>
  </si>
  <si>
    <t>CO0242</t>
  </si>
  <si>
    <t>RICHLAND COUNTY</t>
  </si>
  <si>
    <t>CO0243</t>
  </si>
  <si>
    <t>ROOSEVELT COUNTY</t>
  </si>
  <si>
    <t>CO0244</t>
  </si>
  <si>
    <t>ROSEBUD COUNTY</t>
  </si>
  <si>
    <t>CO0245</t>
  </si>
  <si>
    <t>SANDERS COUNTY</t>
  </si>
  <si>
    <t>CO0246</t>
  </si>
  <si>
    <t>SHERIDAN COUNTY</t>
  </si>
  <si>
    <t>CO0248</t>
  </si>
  <si>
    <t>STILLWATER COUNTY</t>
  </si>
  <si>
    <t>CO0249</t>
  </si>
  <si>
    <t>SWEET GRASS COUNTY</t>
  </si>
  <si>
    <t>CO0250</t>
  </si>
  <si>
    <t>TETON COUNTY</t>
  </si>
  <si>
    <t>CO0251</t>
  </si>
  <si>
    <t>TOOLE COUNTY</t>
  </si>
  <si>
    <t>CO0252</t>
  </si>
  <si>
    <t>TREASURE COUNTY</t>
  </si>
  <si>
    <t>CO0253</t>
  </si>
  <si>
    <t>VALLEY COUNTY</t>
  </si>
  <si>
    <t>CO0254</t>
  </si>
  <si>
    <t>WHEATLAND COUNTY</t>
  </si>
  <si>
    <t>CO0255</t>
  </si>
  <si>
    <t>WIBAUX COUNTY</t>
  </si>
  <si>
    <t>CO0256</t>
  </si>
  <si>
    <t>YELLOWSTONE COUNTY</t>
  </si>
  <si>
    <t>OA9100</t>
  </si>
  <si>
    <t>Other Local Government</t>
  </si>
  <si>
    <t>ARLEE-LAKE COUNTY WATER &amp; SEWER DISTRICT</t>
  </si>
  <si>
    <t>OA0570</t>
  </si>
  <si>
    <t>BEAR PAW COOPERATIVE</t>
  </si>
  <si>
    <t>OA0574</t>
  </si>
  <si>
    <t>BERT MOONEY AIRPORT AUTHORITY</t>
  </si>
  <si>
    <t>OA0588</t>
  </si>
  <si>
    <t>BIG COUNTRY EDUCATIONAL COOP</t>
  </si>
  <si>
    <t>OA9111</t>
  </si>
  <si>
    <t>BIG HORN COUNTY CEMETERY DISTRICT #1</t>
  </si>
  <si>
    <t>OA9013</t>
  </si>
  <si>
    <t>BIG SKY CO WATER &amp; SEWER DIST #363</t>
  </si>
  <si>
    <t>OA0587</t>
  </si>
  <si>
    <t>BIG SKY ECONOMIC DEVELOPMENT AUTH</t>
  </si>
  <si>
    <t>OA9012</t>
  </si>
  <si>
    <t>BIG SKY FIRE DEPARTMENT</t>
  </si>
  <si>
    <t>OA0589</t>
  </si>
  <si>
    <t>BIG SKY SPECIAL EDUCATION COOP</t>
  </si>
  <si>
    <t>OA0558</t>
  </si>
  <si>
    <t>BIGFORK CO WATER &amp; SEWER</t>
  </si>
  <si>
    <t>OA0547</t>
  </si>
  <si>
    <t>BILLINGS HOUSING AUTHORITY dba HomeFront</t>
  </si>
  <si>
    <t>BITTEROOT PUBLIC LIBRARY</t>
  </si>
  <si>
    <t>OA0503</t>
  </si>
  <si>
    <t>BITTERROOT CONSERVATION DISTRICT</t>
  </si>
  <si>
    <t>Bitterroot Valley Community College</t>
  </si>
  <si>
    <t>OA9015</t>
  </si>
  <si>
    <t>BITTERROOT VALLEY SEC</t>
  </si>
  <si>
    <t>BROADWATER CONSERVATION DISTRICT</t>
  </si>
  <si>
    <t>OA9086</t>
  </si>
  <si>
    <t>BUFFALO RAPIDS IRRI PROJECT 1</t>
  </si>
  <si>
    <t>OA9087</t>
  </si>
  <si>
    <t>BUFFALO RAPIDS IRRI PROJECT 2</t>
  </si>
  <si>
    <t>OA0560</t>
  </si>
  <si>
    <t>CABINET MOUNTAIN COOPERATIVE</t>
  </si>
  <si>
    <t>OA0552</t>
  </si>
  <si>
    <t>CENTRAL MONTANA LEARNING RESOURCE CTR</t>
  </si>
  <si>
    <t>CENTRAL MONTANA REGIONAL WATER AUTHORITY</t>
  </si>
  <si>
    <t>OA0569</t>
  </si>
  <si>
    <t>CENTRAL VALLEY FIRE DISTRICT</t>
  </si>
  <si>
    <t>OA0511</t>
  </si>
  <si>
    <t>CHOUTEAU COUNTY CONSERVATION DIST</t>
  </si>
  <si>
    <t>COLUMBUS RURAL FIRE DISTRICT #3</t>
  </si>
  <si>
    <t>OA9098</t>
  </si>
  <si>
    <t>CORVALLIS COUNTY SEWER DISTRICT</t>
  </si>
  <si>
    <t>OA0556</t>
  </si>
  <si>
    <t>Crown Hill</t>
  </si>
  <si>
    <t>OA9059</t>
  </si>
  <si>
    <t>DALY DITCHES IRRIGATION DISTRICT</t>
  </si>
  <si>
    <t>OA0530</t>
  </si>
  <si>
    <t>DAWSON COMMUNITY COLLEGE</t>
  </si>
  <si>
    <t>OA0538</t>
  </si>
  <si>
    <t>DEER LODGE COUNTY HEAD START PROGRAM</t>
  </si>
  <si>
    <t>Drummond School and Community Library District</t>
  </si>
  <si>
    <t>OA9054</t>
  </si>
  <si>
    <t>DRY PRAIRIE RURAL WATER</t>
  </si>
  <si>
    <t>DRY REDWATER REGIONAL WATER AUTHORITY</t>
  </si>
  <si>
    <t>OA0554</t>
  </si>
  <si>
    <t>EASTERN YELLOWSTONE COUNTY SEC</t>
  </si>
  <si>
    <t>OA0599</t>
  </si>
  <si>
    <t>FERGUS COUNTY CONSERVATION DIST</t>
  </si>
  <si>
    <t>OA0565</t>
  </si>
  <si>
    <t>FLATHEAD CONSERVATION DISTRICT</t>
  </si>
  <si>
    <t>OA0557</t>
  </si>
  <si>
    <t>FLATHEAD MUNICIPAL AIRPORT AUTHORITY</t>
  </si>
  <si>
    <t>OA0549</t>
  </si>
  <si>
    <t>FLATHEAD SPECIAL EDUC COOP</t>
  </si>
  <si>
    <t>OA0529</t>
  </si>
  <si>
    <t>FLATHEAD VALLEY COMMUNITY COLLEGE</t>
  </si>
  <si>
    <t>OA0507</t>
  </si>
  <si>
    <t>FORT SHAW IRRIGATION DIST</t>
  </si>
  <si>
    <t>OA9079</t>
  </si>
  <si>
    <t>FRENCHTOWN RURAL FIRE DISTRICT</t>
  </si>
  <si>
    <t>OA0534</t>
  </si>
  <si>
    <t>GALLATIN AIRPORT AUTHORITY</t>
  </si>
  <si>
    <t>OA0584</t>
  </si>
  <si>
    <t>GALLATIN CONSERVATION DISTRICT</t>
  </si>
  <si>
    <t>OA0551</t>
  </si>
  <si>
    <t>GALLATIN-MADISON SEC</t>
  </si>
  <si>
    <t>OA0567</t>
  </si>
  <si>
    <t>GARDINER - PARK COUNTY WATER DIST</t>
  </si>
  <si>
    <t>OA0541</t>
  </si>
  <si>
    <t>GLASGOW IRRIGATION DISTRICT</t>
  </si>
  <si>
    <t>OA9003</t>
  </si>
  <si>
    <t>GRANITE CO HOSPITAL &amp; NURSING HOME</t>
  </si>
  <si>
    <t>OA9038</t>
  </si>
  <si>
    <t>GRANITE CONSERVATION DISTRICT</t>
  </si>
  <si>
    <t>OA0566</t>
  </si>
  <si>
    <t>GREAT DIVIDE EDUCATION SERVICES</t>
  </si>
  <si>
    <t>GREAT FALLS HOUSING AUTHORITY</t>
  </si>
  <si>
    <t>OA0514</t>
  </si>
  <si>
    <t>GREAT FALLS INT AIRPORT</t>
  </si>
  <si>
    <t>OA0510</t>
  </si>
  <si>
    <t>GREENFIELDS IRRIGATION DIST</t>
  </si>
  <si>
    <t>OA9082</t>
  </si>
  <si>
    <t>HEBGEN BASIN RURAL FD</t>
  </si>
  <si>
    <t>OA0517</t>
  </si>
  <si>
    <t>HELENA HOUSING AUTHORITY</t>
  </si>
  <si>
    <t>OA0501</t>
  </si>
  <si>
    <t>HELENA REGIONAL AIRPORT AUTH</t>
  </si>
  <si>
    <t>OA0537</t>
  </si>
  <si>
    <t>HELENA VALLEY IRRIGATION DIST</t>
  </si>
  <si>
    <t>OA0576</t>
  </si>
  <si>
    <t>HIGH PLAINS CONSERVATION DISTRICT</t>
  </si>
  <si>
    <t>OA0518</t>
  </si>
  <si>
    <t>HILL CO PUBLIC CEMETERY DIST</t>
  </si>
  <si>
    <t>OA9042</t>
  </si>
  <si>
    <t>HINSDALE WATER &amp; SEWER DISTRICT</t>
  </si>
  <si>
    <t>OA0500</t>
  </si>
  <si>
    <t>HOUSING AUTHORITY OF ANACONDA</t>
  </si>
  <si>
    <t>OA0506</t>
  </si>
  <si>
    <t>HOUSING AUTHORITY OF BUTTE</t>
  </si>
  <si>
    <t>OA0509</t>
  </si>
  <si>
    <t>HOUSING AUTHORITY OF GLASGOW</t>
  </si>
  <si>
    <t>OA0594</t>
  </si>
  <si>
    <t>HUMAN RESOURCES COUNCIL DIST XI</t>
  </si>
  <si>
    <t>OA0504</t>
  </si>
  <si>
    <t>HUMAN RESOURCES COUNCIL DIST XII</t>
  </si>
  <si>
    <t>OA9090</t>
  </si>
  <si>
    <t>HYALITE</t>
  </si>
  <si>
    <t>OA0571</t>
  </si>
  <si>
    <t>JUDITH BASIN CONSERVATION DIST</t>
  </si>
  <si>
    <t>LAKE COUNTY CONSERVATION DISTRICT</t>
  </si>
  <si>
    <t>OA0586</t>
  </si>
  <si>
    <t>LAKESIDE CO WATER &amp; SEWER</t>
  </si>
  <si>
    <t>OA9023</t>
  </si>
  <si>
    <t>LEWIS &amp; CLARK CONSERVATION DIST</t>
  </si>
  <si>
    <t>OA0544</t>
  </si>
  <si>
    <t>LEWIS &amp; CLARK LIBRARY</t>
  </si>
  <si>
    <t>LIBERTY CO CEMETERY DIST</t>
  </si>
  <si>
    <t>OA9037</t>
  </si>
  <si>
    <t>LIBERTY CO CONSERVATION DISTRICT</t>
  </si>
  <si>
    <t>OA9062</t>
  </si>
  <si>
    <t>LINCOLN CONSERVATION DISTRICT</t>
  </si>
  <si>
    <t>LINCOLN COUNTY PORT AUTHORITY</t>
  </si>
  <si>
    <t>OA0578</t>
  </si>
  <si>
    <t>LINCOLN COUNTY RURAL FIRE DIST</t>
  </si>
  <si>
    <t>OA0579</t>
  </si>
  <si>
    <t>LOCKWOOD RURAL FIRE DIST 8</t>
  </si>
  <si>
    <t>OA9056</t>
  </si>
  <si>
    <t>LOCKWOOD WATER &amp; SEWER DISTRICT</t>
  </si>
  <si>
    <t>OA9095</t>
  </si>
  <si>
    <t>MADISON CONSERVATION DISTRICT</t>
  </si>
  <si>
    <t>OA9020</t>
  </si>
  <si>
    <t>MALTA CEMETERY DISTRICT</t>
  </si>
  <si>
    <t>OA0525</t>
  </si>
  <si>
    <t>MALTA IRRIGATION DISTRICT</t>
  </si>
  <si>
    <t>Meagher County Conservation District</t>
  </si>
  <si>
    <t>MILES CITY HOUSING AUTHORITY</t>
  </si>
  <si>
    <t>OA0524</t>
  </si>
  <si>
    <t>MILES COMMUNITY COLLEGE</t>
  </si>
  <si>
    <t>OA9084</t>
  </si>
  <si>
    <t>MILK RIVER JBC</t>
  </si>
  <si>
    <t>OA0555</t>
  </si>
  <si>
    <t>MISSOULA AREA SEC</t>
  </si>
  <si>
    <t>OA0550</t>
  </si>
  <si>
    <t>MISSOULA COUNTY AIRPORT</t>
  </si>
  <si>
    <t>MISSOULA IRRIGATION DISTRICT</t>
  </si>
  <si>
    <t>OA0515</t>
  </si>
  <si>
    <t>MISSOULA RURAL FIRE DISTRICT</t>
  </si>
  <si>
    <t>OA0598</t>
  </si>
  <si>
    <t>NO MONTANA JOINT REFUSE DISPOSAL DIST</t>
  </si>
  <si>
    <t>OA0562</t>
  </si>
  <si>
    <t>NORTH CENTRAL LEARNING SEC</t>
  </si>
  <si>
    <t>OA9089</t>
  </si>
  <si>
    <t>NORTH LAKE CO PUBLIC LIBRARY DIST</t>
  </si>
  <si>
    <t>OA9063</t>
  </si>
  <si>
    <t>NORTH VALLEY PUBLIC LIBRARY</t>
  </si>
  <si>
    <t>OA9058</t>
  </si>
  <si>
    <t>PABLO-LAKE COUNTY WATER &amp; SEWER</t>
  </si>
  <si>
    <t>OA9051</t>
  </si>
  <si>
    <t>PARK CO RURAL FIRE DISTRICT 1</t>
  </si>
  <si>
    <t>OA9072</t>
  </si>
  <si>
    <t>PARK COUNTY SEC</t>
  </si>
  <si>
    <t>OA9048</t>
  </si>
  <si>
    <t>PETROLEUM CO CONSERVATION DIST</t>
  </si>
  <si>
    <t>PHILIPSBURG AREA COMMUNITY LIBRARY</t>
  </si>
  <si>
    <t>OA9069</t>
  </si>
  <si>
    <t>PHILLIPS CONSERVATION DISTRICT</t>
  </si>
  <si>
    <t>OA0527</t>
  </si>
  <si>
    <t>PONDERA CO CANAL &amp; RESERVOIR</t>
  </si>
  <si>
    <t>OA0572</t>
  </si>
  <si>
    <t>PONDERA COUNTY CEMETERY DIST 2</t>
  </si>
  <si>
    <t>PONDERA REGIONAL PORT AUTHORITY</t>
  </si>
  <si>
    <t>OA0581</t>
  </si>
  <si>
    <t>PORT OF MONTANA - PORT AUTHORITY</t>
  </si>
  <si>
    <t>OA0531</t>
  </si>
  <si>
    <t>PRAIRIE COUNTY HOSPITAL DISTRICT</t>
  </si>
  <si>
    <t>OA0585</t>
  </si>
  <si>
    <t>PRAIRIE VIEW SPECIAL SERVICES COOP</t>
  </si>
  <si>
    <t>OA9004</t>
  </si>
  <si>
    <t>PRICKLY PEAR SPECIAL SVCS COOP</t>
  </si>
  <si>
    <t>OA9080</t>
  </si>
  <si>
    <t>RAE WATER AND SEWER DISTRICT</t>
  </si>
  <si>
    <t>OA9110</t>
  </si>
  <si>
    <t>RED LODGE RURAL FIRE DISTRICT 7</t>
  </si>
  <si>
    <t>OA0526</t>
  </si>
  <si>
    <t>RICHLAND CO HOUSING AUTHORITY</t>
  </si>
  <si>
    <t>OA9101</t>
  </si>
  <si>
    <t>RONAN LIBRARY DISTRICT</t>
  </si>
  <si>
    <t>OA9017</t>
  </si>
  <si>
    <t>ROUNDUP COMMUNITY LIBRARY</t>
  </si>
  <si>
    <t>OA9053</t>
  </si>
  <si>
    <t>SEELEY LAKE MISSOULA CO WATER DISTRICT</t>
  </si>
  <si>
    <t>OA9200</t>
  </si>
  <si>
    <t>SEELEY LAKE RURAL FIRE DISTRICT</t>
  </si>
  <si>
    <t>OA9078</t>
  </si>
  <si>
    <t>SHERIDAN DANIELS SEC</t>
  </si>
  <si>
    <t>OA0583</t>
  </si>
  <si>
    <t>SIDNEY RICHLAND AIRPORT AUTHORITY</t>
  </si>
  <si>
    <t>SOMERS COUNTY WATER &amp; SEWER DISTRICT</t>
  </si>
  <si>
    <t>Stevensville Rural Fire District</t>
  </si>
  <si>
    <t>OA0582</t>
  </si>
  <si>
    <t>TETON COUNTY CONSERVATION DIST</t>
  </si>
  <si>
    <t>OA9009</t>
  </si>
  <si>
    <t>UPPER MUSSELSHELL CONSERVATION DIST</t>
  </si>
  <si>
    <t>OA9010</t>
  </si>
  <si>
    <t>URBAN TRANS DIST/DAWSON CO</t>
  </si>
  <si>
    <t>OA9052</t>
  </si>
  <si>
    <t>VALLEY COUNTY CONSERVATION DISTRICT</t>
  </si>
  <si>
    <t>OA0575</t>
  </si>
  <si>
    <t>VICTOR WATER &amp; SEWER</t>
  </si>
  <si>
    <t>OA0522</t>
  </si>
  <si>
    <t>WHITEFISH HOUSING AUTHORITY</t>
  </si>
  <si>
    <t>OA9026</t>
  </si>
  <si>
    <t>YELLOWSTONE CITY-COUNTY HEALTH DEPT</t>
  </si>
  <si>
    <t>OA0548</t>
  </si>
  <si>
    <t>YELLOWSTONE WEST CARBON SEC</t>
  </si>
  <si>
    <t>HS0401</t>
  </si>
  <si>
    <t>School District</t>
  </si>
  <si>
    <t>BEAVERHEAD COUNTY HIGH SCHOOL</t>
  </si>
  <si>
    <t>SD9019</t>
  </si>
  <si>
    <t>BIG SKY SCHOOL DISTRICT #72</t>
  </si>
  <si>
    <t>CARDWELL SCHOOL DISTRICT</t>
  </si>
  <si>
    <t>SD0609</t>
  </si>
  <si>
    <t>GREAT FALLS PUBLIC SCHOOLS</t>
  </si>
  <si>
    <t>SD0726</t>
  </si>
  <si>
    <t>HAVRE PUBLIC SCHOOLS</t>
  </si>
  <si>
    <t>HS0425</t>
  </si>
  <si>
    <t>JEFFERSON COUNTY HIGH SCHOOL</t>
  </si>
  <si>
    <t>HS0421</t>
  </si>
  <si>
    <t>JORDAN PUBLIC SCHOOLS</t>
  </si>
  <si>
    <t>SD9040</t>
  </si>
  <si>
    <t>JUDITH GAP SCHOOL</t>
  </si>
  <si>
    <t>KINSEY SCHOOL DISTRICT #63</t>
  </si>
  <si>
    <t>SD0760</t>
  </si>
  <si>
    <t>LAVINA K-12</t>
  </si>
  <si>
    <t>LIBERTY SCHOOL DISTRICT 10</t>
  </si>
  <si>
    <t>McCormick School District 15</t>
  </si>
  <si>
    <t>SD9112</t>
  </si>
  <si>
    <t>OVANDO ELEMENTARY SCHOOL DISTRICT 11</t>
  </si>
  <si>
    <t>HS0452</t>
  </si>
  <si>
    <t>POWDER RIVER COUNTY HIGH SCHOOL</t>
  </si>
  <si>
    <t>Rau Elementary School SD 21</t>
  </si>
  <si>
    <t>SD0621</t>
  </si>
  <si>
    <t>SCHOOL DISTRICT 1 &amp; 7  - HYSHAM</t>
  </si>
  <si>
    <t>SD0679</t>
  </si>
  <si>
    <t>SCHOOL DISTRICT 1 &amp; 7 - TOWNSEND</t>
  </si>
  <si>
    <t>SD0600</t>
  </si>
  <si>
    <t>SCHOOL DISTRICT 1 - BIG TIMBER</t>
  </si>
  <si>
    <t>SD0601</t>
  </si>
  <si>
    <t>SCHOOL DISTRICT 1 - BUTTE</t>
  </si>
  <si>
    <t>SD0602</t>
  </si>
  <si>
    <t>SCHOOL DISTRICT 1 - CHOTEAU</t>
  </si>
  <si>
    <t>SD0603</t>
  </si>
  <si>
    <t>SCHOOL DISTRICT 1 - CIRCLE</t>
  </si>
  <si>
    <t>SD0604</t>
  </si>
  <si>
    <t>SCHOOL DISTRICT 1 - CLANCY</t>
  </si>
  <si>
    <t>SD0605</t>
  </si>
  <si>
    <t>SCHOOL DISTRICT 1 - CORVALLIS</t>
  </si>
  <si>
    <t>SD0606</t>
  </si>
  <si>
    <t>SCHOOL DISTRICT 1 - DEER LODGE</t>
  </si>
  <si>
    <t>SD9007</t>
  </si>
  <si>
    <t>SCHOOL DISTRICT 1 - FORT BENTON</t>
  </si>
  <si>
    <t>SD0607</t>
  </si>
  <si>
    <t>SCHOOL DISTRICT 1 - GLASGOW</t>
  </si>
  <si>
    <t>SD0608</t>
  </si>
  <si>
    <t>SCHOOL DISTRICT 1 - GLENDIVE</t>
  </si>
  <si>
    <t>SD0619</t>
  </si>
  <si>
    <t>SCHOOL DISTRICT 1 - HEART BUTTE</t>
  </si>
  <si>
    <t>SD0610</t>
  </si>
  <si>
    <t>SCHOOL DISTRICT 1 - HELENA</t>
  </si>
  <si>
    <t>SD0612</t>
  </si>
  <si>
    <t>SCHOOL DISTRICT 1 - LEWISTOWN</t>
  </si>
  <si>
    <t>SD0613</t>
  </si>
  <si>
    <t>SCHOOL DISTRICT 1 - MILES CITY</t>
  </si>
  <si>
    <t>SD0614</t>
  </si>
  <si>
    <t>SCHOOL DISTRICT 1 - MISSOULA</t>
  </si>
  <si>
    <t>SD0616</t>
  </si>
  <si>
    <t>SCHOOL DISTRICT 1 - PHILIPSBURG</t>
  </si>
  <si>
    <t>SD0615</t>
  </si>
  <si>
    <t>SCHOOL DISTRICT 1 - PLAINS</t>
  </si>
  <si>
    <t>SD0617</t>
  </si>
  <si>
    <t>SCHOOL DISTRICT 1 - RED LODGE</t>
  </si>
  <si>
    <t>SD0618</t>
  </si>
  <si>
    <t>SCHOOL DISTRICT 1 - SCOBEY</t>
  </si>
  <si>
    <t>SD0800</t>
  </si>
  <si>
    <t>SCHOOL DISTRICT 1 - TROY</t>
  </si>
  <si>
    <t>SD0700</t>
  </si>
  <si>
    <t>SCHOOL DISTRICT 10 - ANACONDA</t>
  </si>
  <si>
    <t>SD0803</t>
  </si>
  <si>
    <t>SCHOOL DISTRICT 10 - CAYUSE</t>
  </si>
  <si>
    <t>SD0701</t>
  </si>
  <si>
    <t>SCHOOL DISTRICT 10 - CHINOOK</t>
  </si>
  <si>
    <t>SD0702</t>
  </si>
  <si>
    <t>SCHOOL DISTRICT 10 - CONRAD</t>
  </si>
  <si>
    <t>SD0703</t>
  </si>
  <si>
    <t>SCHOOL DISTRICT 10 - DILLON</t>
  </si>
  <si>
    <t>SD0704</t>
  </si>
  <si>
    <t>SCHOOL DISTRICT 10 - NOXON</t>
  </si>
  <si>
    <t>SD9028</t>
  </si>
  <si>
    <t>SCHOOL DISTRICT 104 - SPRING CREEK</t>
  </si>
  <si>
    <t>SD0799</t>
  </si>
  <si>
    <t>SCHOOL DISTRICT 11 &amp; 2 - DRUMMOND</t>
  </si>
  <si>
    <t>SD9027</t>
  </si>
  <si>
    <t>SCHOOL DISTRICT 11 - BRORSON</t>
  </si>
  <si>
    <t>SD0705</t>
  </si>
  <si>
    <t>SCHOOL DISTRICT 11 - POTOMAC</t>
  </si>
  <si>
    <t>SD9077</t>
  </si>
  <si>
    <t>SCHOOL DISTRICT 11 - WISE RIVER</t>
  </si>
  <si>
    <t>SD0811</t>
  </si>
  <si>
    <t>SCHOOL DISTRICT 115 - WINIFRED</t>
  </si>
  <si>
    <t>SD0707</t>
  </si>
  <si>
    <t>SCHOOL DISTRICT 12 - BAKER</t>
  </si>
  <si>
    <t>SD0709</t>
  </si>
  <si>
    <t>SCHOOL DISTRICT 12 - HARLEM</t>
  </si>
  <si>
    <t>SD9071</t>
  </si>
  <si>
    <t>SCHOOL DISTRICT 12 - HAVRE</t>
  </si>
  <si>
    <t>SD0706</t>
  </si>
  <si>
    <t>SCHOOL DISTRICT 12 - LIMA</t>
  </si>
  <si>
    <t>SD0711</t>
  </si>
  <si>
    <t>SCHOOL DISTRICT 12 - ROSEBUD</t>
  </si>
  <si>
    <t>SD0712</t>
  </si>
  <si>
    <t>SCHOOL DISTRICT 12 - SACO</t>
  </si>
  <si>
    <t>SD0713</t>
  </si>
  <si>
    <t>SCHOOL DISTRICT 12 - STANFORD</t>
  </si>
  <si>
    <t>SD0708</t>
  </si>
  <si>
    <t>SCHOOL DISTRICT 13 - BOX ELDER</t>
  </si>
  <si>
    <t>SD0717</t>
  </si>
  <si>
    <t>SCHOOL DISTRICT 13 - EUREKA</t>
  </si>
  <si>
    <t>SD9014</t>
  </si>
  <si>
    <t>SCHOOL DISTRICT 13 - FISHTAIL</t>
  </si>
  <si>
    <t>SD0710</t>
  </si>
  <si>
    <t>SCHOOL DISTRICT 13 - LONE ROCK</t>
  </si>
  <si>
    <t>SD0719</t>
  </si>
  <si>
    <t>SCHOOL DISTRICT 13 - NASHUA</t>
  </si>
  <si>
    <t>SD0714</t>
  </si>
  <si>
    <t>SCHOOL DISTRICT 14 - BONNER</t>
  </si>
  <si>
    <t>SD9000</t>
  </si>
  <si>
    <t>SCHOOL DISTRICT 14 - FORTINE</t>
  </si>
  <si>
    <t>SD0716</t>
  </si>
  <si>
    <t>SCHOOL DISTRICT 14 - HOT SPRINGS</t>
  </si>
  <si>
    <t>SD0722</t>
  </si>
  <si>
    <t>SCHOOL DISTRICT 14 - MALTA</t>
  </si>
  <si>
    <t>SD0802</t>
  </si>
  <si>
    <t>SCHOOL DISTRICT 14 - SHELBY</t>
  </si>
  <si>
    <t>SD0698</t>
  </si>
  <si>
    <t>SCHOOL DISTRICT 15   HELENA FLATS- KALISPELL</t>
  </si>
  <si>
    <t>SD0720</t>
  </si>
  <si>
    <t>SCHOOL DISTRICT 15 &amp; 17 - WILLOW CREEK</t>
  </si>
  <si>
    <t>SD0721</t>
  </si>
  <si>
    <t>SCHOOL DISTRICT 15 &amp; 6 - FLO-CARLTON</t>
  </si>
  <si>
    <t>SD0723</t>
  </si>
  <si>
    <t>SCHOOL DISTRICT 15 - CUSTER</t>
  </si>
  <si>
    <t>SD0724</t>
  </si>
  <si>
    <t>SCHOOL DISTRICT 15 - CUT BANK</t>
  </si>
  <si>
    <t>SD0725</t>
  </si>
  <si>
    <t>SCHOOL DISTRICT 15 - EKALAKA</t>
  </si>
  <si>
    <t>SD0790</t>
  </si>
  <si>
    <t>SCHOOL DISTRICT 159 - WINNETT</t>
  </si>
  <si>
    <t>SD0699</t>
  </si>
  <si>
    <t>SCHOOL DISTRICT 16 - HARLOWTON</t>
  </si>
  <si>
    <t>SD0727</t>
  </si>
  <si>
    <t>SCHOOL DISTRICT 17 - CULBERTSON</t>
  </si>
  <si>
    <t>SD9030</t>
  </si>
  <si>
    <t>SCHOOL DISTRICT 17 - MORIN</t>
  </si>
  <si>
    <t>SD0728</t>
  </si>
  <si>
    <t>SCHOOL DISTRICT 17 H - HARDIN</t>
  </si>
  <si>
    <t>SD0729</t>
  </si>
  <si>
    <t>SCHOOL DISTRICT 18 - VALIER</t>
  </si>
  <si>
    <t>SD9045</t>
  </si>
  <si>
    <t>SCHOOL DISTRICT 18 - WOODMAN</t>
  </si>
  <si>
    <t>SD0794</t>
  </si>
  <si>
    <t>SCHOOL DISTRICT 19 - COLSTRIP</t>
  </si>
  <si>
    <t>SD0627</t>
  </si>
  <si>
    <t>SCHOOL DISTRICT 2  - BRIDGER</t>
  </si>
  <si>
    <t>SD0624</t>
  </si>
  <si>
    <t>SCHOOL DISTRICT 2 &amp; 11 - BIG SANDY</t>
  </si>
  <si>
    <t>SD0796</t>
  </si>
  <si>
    <t>SCHOOL DISTRICT 2 &amp; 3 - PRYOR</t>
  </si>
  <si>
    <t>SD0625</t>
  </si>
  <si>
    <t>SCHOOL DISTRICT 2 - ALBERTON</t>
  </si>
  <si>
    <t>SD0622</t>
  </si>
  <si>
    <t>SCHOOL DISTRICT 2 - ALDER</t>
  </si>
  <si>
    <t>SD0626</t>
  </si>
  <si>
    <t>SCHOOL DISTRICT 2 - BILLINGS</t>
  </si>
  <si>
    <t>SD0635</t>
  </si>
  <si>
    <t>SCHOOL DISTRICT 2 - DEER PARK</t>
  </si>
  <si>
    <t>SD0629</t>
  </si>
  <si>
    <t>SCHOOL DISTRICT 2 - DODSON</t>
  </si>
  <si>
    <t>SD0820</t>
  </si>
  <si>
    <t>SCHOOL DISTRICT 2 - DUPUYER</t>
  </si>
  <si>
    <t>SD0623</t>
  </si>
  <si>
    <t>SCHOOL DISTRICT 2 - FRAZER</t>
  </si>
  <si>
    <t>SD0633</t>
  </si>
  <si>
    <t>SCHOOL DISTRICT 2 - STEVENSVILLE</t>
  </si>
  <si>
    <t>SD0631</t>
  </si>
  <si>
    <t>SCHOOL DISTRICT 2 - SUNBURST</t>
  </si>
  <si>
    <t>SD0632</t>
  </si>
  <si>
    <t>SCHOOL DISTRICT 2 - THOMPSON FALLS</t>
  </si>
  <si>
    <t>SD0821</t>
  </si>
  <si>
    <t>SCHOOL DISTRICT 2-27 - LODGE GRASS</t>
  </si>
  <si>
    <t>SD0731</t>
  </si>
  <si>
    <t>SCHOOL DISTRICT 20 - GARRISON</t>
  </si>
  <si>
    <t>SD9034</t>
  </si>
  <si>
    <t>SCHOOL DISTRICT 20 - KILA</t>
  </si>
  <si>
    <t>SD0732</t>
  </si>
  <si>
    <t>SCHOOL DISTRICT 20 - PLENTYWOOD</t>
  </si>
  <si>
    <t>SD0746</t>
  </si>
  <si>
    <t>SCHOOL DISTRICT 20 - WHITEWATER</t>
  </si>
  <si>
    <t>SCHOOL DISTRICT 20-DeSmet</t>
  </si>
  <si>
    <t>SD0734</t>
  </si>
  <si>
    <t>SCHOOL DISTRICT 21 - BROADVIEW</t>
  </si>
  <si>
    <t>SD0767</t>
  </si>
  <si>
    <t>SCHOOL DISTRICT 21 - FAIRFIELD</t>
  </si>
  <si>
    <t>SD9002</t>
  </si>
  <si>
    <t>SCHOOL DISTRICT 21 - GALATA</t>
  </si>
  <si>
    <t>SCHOOL DISTRICT 22-COTTONWOOD</t>
  </si>
  <si>
    <t>SD0815</t>
  </si>
  <si>
    <t>SCHOOL DISTRICT 23 - BILLINGS</t>
  </si>
  <si>
    <t>SD0806</t>
  </si>
  <si>
    <t>SCHOOL DISTRICT 23 - HARRISON</t>
  </si>
  <si>
    <t>SD0824</t>
  </si>
  <si>
    <t>SCHOOL DISTRICT 23 - LUSTRE</t>
  </si>
  <si>
    <t>SD0736</t>
  </si>
  <si>
    <t>SCHOOL DISTRICT 23 - MISSOULA</t>
  </si>
  <si>
    <t>SD0737</t>
  </si>
  <si>
    <t>SCHOOL DISTRICT 23 - POLSON</t>
  </si>
  <si>
    <t>SD0738</t>
  </si>
  <si>
    <t>SCHOOL DISTRICT 23 - ROBERTS</t>
  </si>
  <si>
    <t>SD0715</t>
  </si>
  <si>
    <t>SCHOOL DISTRICT 24 - HUNTLEY PROJECT</t>
  </si>
  <si>
    <t>SD0739</t>
  </si>
  <si>
    <t>SCHOOL DISTRICT 24 - THREE FORKS</t>
  </si>
  <si>
    <t>SD0740</t>
  </si>
  <si>
    <t>SCHOOL DISTRICT 25 - HOBSON</t>
  </si>
  <si>
    <t>SD0741</t>
  </si>
  <si>
    <t>SCHOOL DISTRICT 26 - LOCKWOOD</t>
  </si>
  <si>
    <t>SD0830</t>
  </si>
  <si>
    <t>SCHOOL DISTRICT 26 - REICHLE</t>
  </si>
  <si>
    <t>SD9060</t>
  </si>
  <si>
    <t>SCHOOL DISTRICT 27 - ELLISTON</t>
  </si>
  <si>
    <t>SD0807</t>
  </si>
  <si>
    <t>SCHOOL DISTRICT 27 - GRASS RANGE</t>
  </si>
  <si>
    <t>SD0813</t>
  </si>
  <si>
    <t>SCHOOL DISTRICT 27 - MONFORTON</t>
  </si>
  <si>
    <t>SD0742</t>
  </si>
  <si>
    <t>SCHOOL DISTRICT 27 - MONTANA CITY</t>
  </si>
  <si>
    <t>SD0743</t>
  </si>
  <si>
    <t>SCHOOL DISTRICT 28 - ST IGNATIUS</t>
  </si>
  <si>
    <t>SD9066</t>
  </si>
  <si>
    <t>SCHOOL DISTRICT 28C</t>
  </si>
  <si>
    <t>SD0745</t>
  </si>
  <si>
    <t>SCHOOL DISTRICT 29 - BELT</t>
  </si>
  <si>
    <t>SD0744</t>
  </si>
  <si>
    <t>SCHOOL DISTRICT 29 - SOMERS</t>
  </si>
  <si>
    <t>SD0817</t>
  </si>
  <si>
    <t>SCHOOL DISTRICT 29 - WYOLA</t>
  </si>
  <si>
    <t>SD0718</t>
  </si>
  <si>
    <t>SCHOOL DISTRICT 3 &amp; 13 - FAIRVIEW</t>
  </si>
  <si>
    <t>SD0757</t>
  </si>
  <si>
    <t>SCHOOL DISTRICT 3 - BELFRY</t>
  </si>
  <si>
    <t>SD9068</t>
  </si>
  <si>
    <t>SCHOOL DISTRICT 3 - BILLINGS</t>
  </si>
  <si>
    <t>SD0637</t>
  </si>
  <si>
    <t>SCHOOL DISTRICT 3 - CASCADE</t>
  </si>
  <si>
    <t>SD0638</t>
  </si>
  <si>
    <t>SCHOOL DISTRICT 3 - FAIR MONT EGAN</t>
  </si>
  <si>
    <t>SD0643</t>
  </si>
  <si>
    <t>SCHOOL DISTRICT 3 - HAMILTON</t>
  </si>
  <si>
    <t>SD0640</t>
  </si>
  <si>
    <t>SCHOOL DISTRICT 3 - MANHATTAN</t>
  </si>
  <si>
    <t>SD0641</t>
  </si>
  <si>
    <t>SCHOOL DISTRICT 3 - RAMSAY</t>
  </si>
  <si>
    <t>SD0642</t>
  </si>
  <si>
    <t>SCHOOL DISTRICT 3 - SUPERIOR</t>
  </si>
  <si>
    <t>SD0645</t>
  </si>
  <si>
    <t>SCHOOL DISTRICT 3 - WESTBY</t>
  </si>
  <si>
    <t>SD0644</t>
  </si>
  <si>
    <t>SCHOOL DISTRICT 3 - WOLF POINT</t>
  </si>
  <si>
    <t>SD0756</t>
  </si>
  <si>
    <t>SCHOOL DISTRICT 30 &amp; 6 - FROMBERG</t>
  </si>
  <si>
    <t>SD0751</t>
  </si>
  <si>
    <t>SCHOOL DISTRICT 30 - POWER</t>
  </si>
  <si>
    <t>SD0752</t>
  </si>
  <si>
    <t>SCHOOL DISTRICT 30 - RONAN</t>
  </si>
  <si>
    <t>SCHOOL DISTRICT 31-MIAMI ELEMENTARY</t>
  </si>
  <si>
    <t>SD0749</t>
  </si>
  <si>
    <t>SCHOOL DISTRICT 32 - CLINTON</t>
  </si>
  <si>
    <t>SD0810</t>
  </si>
  <si>
    <t>SCHOOL DISTRICT 32 - RAPELJE</t>
  </si>
  <si>
    <t>SD0754</t>
  </si>
  <si>
    <t>SCHOOL DISTRICT 32 J - ASHLAND</t>
  </si>
  <si>
    <t>SD0822</t>
  </si>
  <si>
    <t>SCHOOL DISTRICT 33 - SWAN VALLEY ELEM</t>
  </si>
  <si>
    <t>SCHOOL DISTRICT 33-UPPER WEST SHORE</t>
  </si>
  <si>
    <t>SD0826</t>
  </si>
  <si>
    <t>SCHOOL DISTRICT 34 - SEELEY LAKE</t>
  </si>
  <si>
    <t>SD0814</t>
  </si>
  <si>
    <t>SCHOOL DISTRICT 35 - GALLATIN GATEWAY</t>
  </si>
  <si>
    <t>SD0793</t>
  </si>
  <si>
    <t>SCHOOL DISTRICT 37 - SHEPHERD</t>
  </si>
  <si>
    <t>SD0755</t>
  </si>
  <si>
    <t>SCHOOL DISTRICT 38 - BIG FORK</t>
  </si>
  <si>
    <t>SD9006</t>
  </si>
  <si>
    <t>SCHOOL DISTRICT 38 - LINCOLN</t>
  </si>
  <si>
    <t>SD0653</t>
  </si>
  <si>
    <t>SCHOOL DISTRICT 4 &amp; 28 - HIGHWOOD</t>
  </si>
  <si>
    <t>SD0652</t>
  </si>
  <si>
    <t>SCHOOL DISTRICT 4 &amp; 47 - WHITEHALL</t>
  </si>
  <si>
    <t>SD9011</t>
  </si>
  <si>
    <t>SCHOOL DISTRICT 4 - CANYON CREEK</t>
  </si>
  <si>
    <t>SD9050</t>
  </si>
  <si>
    <t>SCHOOL DISTRICT 4 - DIVIDE</t>
  </si>
  <si>
    <t>SD0648</t>
  </si>
  <si>
    <t>SCHOOL DISTRICT 4 - FORSYTH</t>
  </si>
  <si>
    <t>SD0649</t>
  </si>
  <si>
    <t>SCHOOL DISTRICT 4 - HELLGATE</t>
  </si>
  <si>
    <t>SD0650</t>
  </si>
  <si>
    <t>SCHOOL DISTRICT 4 - LIBBY</t>
  </si>
  <si>
    <t>SD0651</t>
  </si>
  <si>
    <t>SCHOOL DISTRICT 4 - LIVINGSTON</t>
  </si>
  <si>
    <t>SD0654</t>
  </si>
  <si>
    <t>SCHOOL DISTRICT 4 - SWAN RIVER</t>
  </si>
  <si>
    <t>SCHOOL DISTRICT 4 - TRINITY</t>
  </si>
  <si>
    <t>SD0759</t>
  </si>
  <si>
    <t>SCHOOL DISTRICT 40 - FRENCHTOWN</t>
  </si>
  <si>
    <t>SD0825</t>
  </si>
  <si>
    <t>SCHOOL DISTRICT 41 - ANDERSON</t>
  </si>
  <si>
    <t>SD0791</t>
  </si>
  <si>
    <t>SCHOOL DISTRICT 41 - PIONEER</t>
  </si>
  <si>
    <t>SD9025</t>
  </si>
  <si>
    <t>SCHOOL DISTRICT 43 - LAMOTTE</t>
  </si>
  <si>
    <t>SD0758</t>
  </si>
  <si>
    <t>SCHOOL DISTRICT 43 - TURNER</t>
  </si>
  <si>
    <t>SD0761</t>
  </si>
  <si>
    <t>SCHOOL DISTRICT 44 - BELGRADE</t>
  </si>
  <si>
    <t>SD0766</t>
  </si>
  <si>
    <t>SCHOOL DISTRICT 44 - GERALDINE</t>
  </si>
  <si>
    <t>SD0762</t>
  </si>
  <si>
    <t>SCHOOL DISTRICT 44 - MOORE</t>
  </si>
  <si>
    <t>SD0763</t>
  </si>
  <si>
    <t>SCHOOL DISTRICT 44 - WHITEFISH</t>
  </si>
  <si>
    <t>SD0764</t>
  </si>
  <si>
    <t>SCHOOL DISTRICT 45 - AUGUSTA</t>
  </si>
  <si>
    <t>SD0829</t>
  </si>
  <si>
    <t>SCHOOL DISTRICT 45 - GOLDEN RIDGE</t>
  </si>
  <si>
    <t>SD0765</t>
  </si>
  <si>
    <t>SCHOOL DISTRICT 45 - WOLF POINT</t>
  </si>
  <si>
    <t>SCHOOL DISTRICT 47-MALMBORG</t>
  </si>
  <si>
    <t>SD9067</t>
  </si>
  <si>
    <t>SCHOOL DISTRICT 48-1J &amp; 48-2J</t>
  </si>
  <si>
    <t>SD0656</t>
  </si>
  <si>
    <t>SCHOOL DISTRICT 5 - BASIN</t>
  </si>
  <si>
    <t>SD0657</t>
  </si>
  <si>
    <t>SCHOOL DISTRICT 5 - KALISPELL</t>
  </si>
  <si>
    <t>SD0827</t>
  </si>
  <si>
    <t>SCHOOL DISTRICT 5 - MELROSE</t>
  </si>
  <si>
    <t>SD0658</t>
  </si>
  <si>
    <t>SCHOOL DISTRICT 5 - PARK CITY</t>
  </si>
  <si>
    <t>SD0659</t>
  </si>
  <si>
    <t>SCHOOL DISTRICT 5 - SAND COULEE</t>
  </si>
  <si>
    <t>SD0660</t>
  </si>
  <si>
    <t>SCHOOL DISTRICT 5 - SHERIDAN</t>
  </si>
  <si>
    <t>SD0661</t>
  </si>
  <si>
    <t>SCHOOL DISTRICT 5 - SIDNEY</t>
  </si>
  <si>
    <t>SD0662</t>
  </si>
  <si>
    <t>SCHOOL DISTRICT 5 - TERRY</t>
  </si>
  <si>
    <t>SD0770</t>
  </si>
  <si>
    <t>SCHOOL DISTRICT 50 - EAST GLACIER</t>
  </si>
  <si>
    <t>SD0792</t>
  </si>
  <si>
    <t>SCHOOL DISTRICT 50 - EVERGREEN</t>
  </si>
  <si>
    <t>SD0771</t>
  </si>
  <si>
    <t>SCHOOL DISTRICT 50 - HAYS</t>
  </si>
  <si>
    <t>SD0772</t>
  </si>
  <si>
    <t>SCHOOL DISTRICT 52 - ABSAROKEE</t>
  </si>
  <si>
    <t>SD0773</t>
  </si>
  <si>
    <t>SCHOOL DISTRICT 52 - ENNIS</t>
  </si>
  <si>
    <t>SD0805</t>
  </si>
  <si>
    <t>SCHOOL DISTRICT 52 - INDEPENDENT</t>
  </si>
  <si>
    <t>SCHOOL DISTRICT 54-MARION</t>
  </si>
  <si>
    <t>SD0775</t>
  </si>
  <si>
    <t>SCHOOL DISTRICT 55 - BROCKTON</t>
  </si>
  <si>
    <t>SD0769</t>
  </si>
  <si>
    <t>SCHOOL DISTRICT 55 - PLEVNA</t>
  </si>
  <si>
    <t>SD0776</t>
  </si>
  <si>
    <t>SCHOOL DISTRICT 55 - ROUNDUP</t>
  </si>
  <si>
    <t>SD0669</t>
  </si>
  <si>
    <t>SCHOOL DISTRICT 55F -  SUN RIVER VALLEY</t>
  </si>
  <si>
    <t>SD0777</t>
  </si>
  <si>
    <t>SCHOOL DISTRICT 57 - HAVRE</t>
  </si>
  <si>
    <t>SD0778</t>
  </si>
  <si>
    <t>SCHOOL DISTRICT 58 - GEYSER</t>
  </si>
  <si>
    <t>SD0816</t>
  </si>
  <si>
    <t>SCHOOL DISTRICT 58 - WHITEFISH</t>
  </si>
  <si>
    <t>SD0779</t>
  </si>
  <si>
    <t>SCHOOL DISTRICT 58 - YELLOWSTONE</t>
  </si>
  <si>
    <t>SD0670</t>
  </si>
  <si>
    <t>SCHOOL DISTRICT 6 &amp; 1 - ST REGIS</t>
  </si>
  <si>
    <t>SD0665</t>
  </si>
  <si>
    <t>SCHOOL DISTRICT 6 - COLUMBIA FALLS</t>
  </si>
  <si>
    <t>SD0667</t>
  </si>
  <si>
    <t>SCHOOL DISTRICT 6 - COLUMBUS</t>
  </si>
  <si>
    <t>SD0664</t>
  </si>
  <si>
    <t>SCHOOL DISTRICT 6 - LAME DEER</t>
  </si>
  <si>
    <t>SD0668</t>
  </si>
  <si>
    <t>SCHOOL DISTRICT 6 - RYEGATE</t>
  </si>
  <si>
    <t>SD0666</t>
  </si>
  <si>
    <t>SCHOOL DISTRICT 6 - TROUT CREEK</t>
  </si>
  <si>
    <t>SD0671</t>
  </si>
  <si>
    <t>SCHOOL DISTRICT 6 - WIBAUX</t>
  </si>
  <si>
    <t>SD0819</t>
  </si>
  <si>
    <t>SCHOOL DISTRICT 64 - BAINVILLE</t>
  </si>
  <si>
    <t>SD0780</t>
  </si>
  <si>
    <t>SCHOOL DISTRICT 64J - MELSTONE</t>
  </si>
  <si>
    <t>SD0768</t>
  </si>
  <si>
    <t>SCHOOL DISTRICT 65 - FROID</t>
  </si>
  <si>
    <t>SD0798</t>
  </si>
  <si>
    <t>SCHOOL DISTRICT 69 - WEST YELLOWSTONE</t>
  </si>
  <si>
    <t>SD0684</t>
  </si>
  <si>
    <t>SCHOOL DISTRICT 7 &amp; 2 - SAVAGE</t>
  </si>
  <si>
    <t>SD0677</t>
  </si>
  <si>
    <t>SCHOOL DISTRICT 7 &amp; 70 - LAUREL</t>
  </si>
  <si>
    <t>SD0672</t>
  </si>
  <si>
    <t>SCHOOL DISTRICT 7 - BOULDER</t>
  </si>
  <si>
    <t>SD0673</t>
  </si>
  <si>
    <t>SCHOOL DISTRICT 7 - BOZEMAN</t>
  </si>
  <si>
    <t>SD0674</t>
  </si>
  <si>
    <t>SCHOOL DISTRICT 7 - CHARLO</t>
  </si>
  <si>
    <t>SD0675</t>
  </si>
  <si>
    <t>SCHOOL DISTRICT 7 - GARDINER</t>
  </si>
  <si>
    <t>SD9033</t>
  </si>
  <si>
    <t>SCHOOL DISTRICT 7 - GRANT</t>
  </si>
  <si>
    <t>SD0676</t>
  </si>
  <si>
    <t>SCHOOL DISTRICT 7 - HINSDALE</t>
  </si>
  <si>
    <t>SD0683</t>
  </si>
  <si>
    <t>SCHOOL DISTRICT 7 - JOLIET</t>
  </si>
  <si>
    <t>SD0678</t>
  </si>
  <si>
    <t>SCHOOL DISTRICT 7 - LOLO</t>
  </si>
  <si>
    <t>SD0681</t>
  </si>
  <si>
    <t>SCHOOL DISTRICT 7 - MEDICINE LAKE</t>
  </si>
  <si>
    <t>SD0682</t>
  </si>
  <si>
    <t>SCHOOL DISTRICT 7 - TWIN BRIDGES</t>
  </si>
  <si>
    <t>SD0680</t>
  </si>
  <si>
    <t>SCHOOL DISTRICT 7 - VICTOR</t>
  </si>
  <si>
    <t>SD0781</t>
  </si>
  <si>
    <t>SCHOOL DISTRICT 73 - SWAN LAKE</t>
  </si>
  <si>
    <t>SD0786</t>
  </si>
  <si>
    <t>SCHOOL DISTRICT 74 - ROY</t>
  </si>
  <si>
    <t>SD0787</t>
  </si>
  <si>
    <t>SCHOOL DISTRICT 74 - VAUGHN</t>
  </si>
  <si>
    <t>SD9046</t>
  </si>
  <si>
    <t>SCHOOL DISTRICT 75 - AMSTERDAM</t>
  </si>
  <si>
    <t>SD9029</t>
  </si>
  <si>
    <t>SCHOOL DISTRICT 75 - ARROWHEAD</t>
  </si>
  <si>
    <t>SD0812</t>
  </si>
  <si>
    <t>SCHOOL DISTRICT 78J &amp; 2 - RICHEY</t>
  </si>
  <si>
    <t>SD0685</t>
  </si>
  <si>
    <t>SCHOOL DISTRICT 8 - ARLEE</t>
  </si>
  <si>
    <t>SD0687</t>
  </si>
  <si>
    <t>SCHOOL DISTRICT 8 - ELDER GROVE</t>
  </si>
  <si>
    <t>SD9049</t>
  </si>
  <si>
    <t>SCHOOL DISTRICT 8 - WEST GLACIER</t>
  </si>
  <si>
    <t>SD0686</t>
  </si>
  <si>
    <t>SCHOOL DISTRICT 8-WHITE SULPHUR SPRINGS</t>
  </si>
  <si>
    <t>SD0785</t>
  </si>
  <si>
    <t>SCHOOL DISTRICT 84 - DENTON</t>
  </si>
  <si>
    <t>SD0801</t>
  </si>
  <si>
    <t>SCHOOL DISTRICT 85 - ULM</t>
  </si>
  <si>
    <t>SD9043</t>
  </si>
  <si>
    <t>SCHOOL DISTRICT 86 &amp; 4 - LAMBERT</t>
  </si>
  <si>
    <t>SD0783</t>
  </si>
  <si>
    <t>SCHOOL DISTRICT 87 - ROCKY BOY</t>
  </si>
  <si>
    <t>SD9057</t>
  </si>
  <si>
    <t>SCHOOL DISTRICT 89 - SMITH VALLEY</t>
  </si>
  <si>
    <t>SD0697</t>
  </si>
  <si>
    <t>SCHOOL DISTRICT 9 &amp; 9 - REED POINT</t>
  </si>
  <si>
    <t>SD0690</t>
  </si>
  <si>
    <t>SCHOOL DISTRICT 9 - BROWNING</t>
  </si>
  <si>
    <t>SD0691</t>
  </si>
  <si>
    <t>SCHOOL DISTRICT 9 - DARBY</t>
  </si>
  <si>
    <t>SD0692</t>
  </si>
  <si>
    <t>SCHOOL DISTRICT 9 - DIXON</t>
  </si>
  <si>
    <t>SD0693</t>
  </si>
  <si>
    <t>SCHOOL DISTRICT 9 - EAST HELENA</t>
  </si>
  <si>
    <t>SD0695</t>
  </si>
  <si>
    <t>SCHOOL DISTRICT 9 - OPHEIM</t>
  </si>
  <si>
    <t>SD0696</t>
  </si>
  <si>
    <t>SCHOOL DISTRICT 9 - POPLAR</t>
  </si>
  <si>
    <t>SCHOOL DISTRICT 9-CRESTON</t>
  </si>
  <si>
    <t>SD9065</t>
  </si>
  <si>
    <t>SCHOOL DISTRICT 99 M North Star Schools</t>
  </si>
  <si>
    <t>SCHOOL DISTRICT NO. 31-STILLWATER COUNTY-NYE</t>
  </si>
  <si>
    <t>SD0620</t>
  </si>
  <si>
    <t>SD 1- West Valley School</t>
  </si>
  <si>
    <t>SD0782</t>
  </si>
  <si>
    <t>SD 75 GREENFIELD</t>
  </si>
  <si>
    <t>SD0774</t>
  </si>
  <si>
    <t>SHIELDS VALLEY</t>
  </si>
  <si>
    <t>HS0465</t>
  </si>
  <si>
    <t>SWEET GRASS COUNTY HIGH SCHOOL</t>
  </si>
  <si>
    <t>TREGO SCHOOL DISTRICT 53</t>
  </si>
  <si>
    <t>CP5101</t>
  </si>
  <si>
    <t>State Agency</t>
  </si>
  <si>
    <t>BOARD OF PUBLIC EDUCATION</t>
  </si>
  <si>
    <t>CP5102</t>
  </si>
  <si>
    <t>COMM OF HIGHER EDUCATION</t>
  </si>
  <si>
    <t>CP3202</t>
  </si>
  <si>
    <t>COMM OF POLITICAL PRACTICES</t>
  </si>
  <si>
    <t>CP1112</t>
  </si>
  <si>
    <t>CONSUMER COUNSEL</t>
  </si>
  <si>
    <t>CP6101</t>
  </si>
  <si>
    <t>DEPARTMENT OF ADMINISTRATION</t>
  </si>
  <si>
    <t>CP6201</t>
  </si>
  <si>
    <t>DEPARTMENT OF AGRICULTURE</t>
  </si>
  <si>
    <t>CP6501</t>
  </si>
  <si>
    <t>DEPARTMENT OF COMMERCE</t>
  </si>
  <si>
    <t>CP6401</t>
  </si>
  <si>
    <t>DEPARTMENT OF CORRECTIONS</t>
  </si>
  <si>
    <t>CP5201</t>
  </si>
  <si>
    <t>DEPARTMENT OF FISH, WILDLIFE &amp; PARKS</t>
  </si>
  <si>
    <t>CP4110</t>
  </si>
  <si>
    <t>DEPARTMENT OF JUSTICE</t>
  </si>
  <si>
    <t>CP6602</t>
  </si>
  <si>
    <t>DEPARTMENT OF LABOR &amp; INDUSTRY</t>
  </si>
  <si>
    <t>CP5603</t>
  </si>
  <si>
    <t>DEPARTMENT OF LIVESTOCK</t>
  </si>
  <si>
    <t>CP6701</t>
  </si>
  <si>
    <t>DEPARTMENT OF MILITARY AFFAIRS</t>
  </si>
  <si>
    <t>CP5801</t>
  </si>
  <si>
    <t>DEPARTMENT OF REVENUE</t>
  </si>
  <si>
    <t>CP5401</t>
  </si>
  <si>
    <t>DEPARTMENT OF TRANSPORTATION</t>
  </si>
  <si>
    <t>CP5301</t>
  </si>
  <si>
    <t>DEPT OF ENVIRONMENTAL QUALITY</t>
  </si>
  <si>
    <t>CP5706</t>
  </si>
  <si>
    <t>DEPT OF NATURAL RESOURCES &amp; CONSERVATION</t>
  </si>
  <si>
    <t>CP6901</t>
  </si>
  <si>
    <t>DEPT OF PUBLIC HEALTH &amp; HUMAN SERVICES</t>
  </si>
  <si>
    <t>CP3101</t>
  </si>
  <si>
    <t>GOVERNORS OFFICE</t>
  </si>
  <si>
    <t>CP1104</t>
  </si>
  <si>
    <t>LEGISLATIVE COUNCIL</t>
  </si>
  <si>
    <t>CP5114</t>
  </si>
  <si>
    <t>MONTANA ARTS COUNCIL</t>
  </si>
  <si>
    <t>CP5117</t>
  </si>
  <si>
    <t>MONTANA HISTORICAL SOCIETY</t>
  </si>
  <si>
    <t>CP6103</t>
  </si>
  <si>
    <t>MONTANA STATE FUND</t>
  </si>
  <si>
    <t>CP5115</t>
  </si>
  <si>
    <t>MONTANA STATE LIBRARY</t>
  </si>
  <si>
    <t>CP6108</t>
  </si>
  <si>
    <t>OFFICE OF PUBLIC DEFENDER</t>
  </si>
  <si>
    <t>CP4201</t>
  </si>
  <si>
    <t>PUBLIC SERVICE COMMISSION</t>
  </si>
  <si>
    <t>CP5113</t>
  </si>
  <si>
    <t>SCHOOL FOR THE DEAF &amp; BLIND</t>
  </si>
  <si>
    <t>CP3201</t>
  </si>
  <si>
    <t>SECRETARY OF STATE</t>
  </si>
  <si>
    <t>CP3401</t>
  </si>
  <si>
    <t>STATE AUDITOR'S OFFICE</t>
  </si>
  <si>
    <t>CP2110</t>
  </si>
  <si>
    <t>SUPREME COURT</t>
  </si>
  <si>
    <t>CP3501</t>
  </si>
  <si>
    <t>SUPT OF PUBLIC INSTRUCTION</t>
  </si>
  <si>
    <t>CP6105</t>
  </si>
  <si>
    <t>TEACHERS' RETIREMENT SYSTEM</t>
  </si>
  <si>
    <t>UN3513</t>
  </si>
  <si>
    <t>University</t>
  </si>
  <si>
    <t>GREAT FALLS COLLEGE MSU</t>
  </si>
  <si>
    <t>UN5106</t>
  </si>
  <si>
    <t>MONTANA STATE UNIVERSITY - BILLINGS</t>
  </si>
  <si>
    <t>UN5104</t>
  </si>
  <si>
    <t>MONTANA STATE UNIVERSITY - BOZEMAN</t>
  </si>
  <si>
    <t>UN5107</t>
  </si>
  <si>
    <t>MONTANA STATE UNIVERSITY - NORTHERN</t>
  </si>
  <si>
    <t>UN5103</t>
  </si>
  <si>
    <t>UNIVERSITY OF MONTANA</t>
  </si>
  <si>
    <t>OA9076</t>
  </si>
  <si>
    <t>NORTHWEST MT EDUC COOP</t>
  </si>
  <si>
    <t>Riverside County Water and Sewer District No. 310</t>
  </si>
  <si>
    <t>OA9094</t>
  </si>
  <si>
    <t>THOMPSON FALLS PUBLIC LIBRARY</t>
  </si>
  <si>
    <t>SD0748</t>
  </si>
  <si>
    <t>SCHOOL DISTRICT 33 - GOLD CREEK</t>
  </si>
  <si>
    <t>OA0516</t>
  </si>
  <si>
    <t>CENTER FOR MENTAL HEALTH</t>
  </si>
  <si>
    <t>OA9022</t>
  </si>
  <si>
    <t>LARCHMONT GOLF COURSE</t>
  </si>
  <si>
    <t>HS0453</t>
  </si>
  <si>
    <t>POWELL COUNTY HIGH SCHOOL</t>
  </si>
  <si>
    <t>SD9005</t>
  </si>
  <si>
    <t>SCHOOL DISTRICT 12 12 - MOLT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</si>
</sst>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00000%"/>
    <numFmt numFmtId="166" formatCode="0.0000%"/>
    <numFmt numFmtId="167" formatCode="_(* #,##0.00000_);_(* \(#,##0.00000\);_(* &quot;-&quot;??_);_(@_)"/>
    <numFmt numFmtId="168" formatCode="0.0000000%"/>
  </numFmts>
  <fonts count="16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name val="Times New Roman"/>
      <family val="1"/>
    </font>
    <font>
      <u/>
      <sz val="12"/>
      <color rgb="FF000000"/>
      <name val="Times New Roman"/>
      <family val="1"/>
    </font>
    <font>
      <sz val="12"/>
      <color rgb="FF000000"/>
      <name val="Times New Roman"/>
      <family val="1"/>
    </font>
    <font>
      <u/>
      <sz val="12"/>
      <color theme="1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ill="0" applyBorder="0" applyAlignment="0" applyProtection="0"/>
    <xf numFmtId="9" fontId="9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1" applyNumberFormat="1" applyFont="1" applyFill="1" applyBorder="1"/>
    <xf numFmtId="165" fontId="10" fillId="0" borderId="0" xfId="2" applyNumberFormat="1" applyFont="1"/>
    <xf numFmtId="165" fontId="2" fillId="0" borderId="0" xfId="0" applyNumberFormat="1" applyFont="1"/>
    <xf numFmtId="166" fontId="9" fillId="0" borderId="0" xfId="2" applyNumberForma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1" applyNumberFormat="1" applyFont="1" applyFill="1" applyBorder="1"/>
    <xf numFmtId="165" fontId="10" fillId="2" borderId="0" xfId="2" applyNumberFormat="1" applyFont="1" applyFill="1"/>
    <xf numFmtId="165" fontId="2" fillId="2" borderId="0" xfId="0" applyNumberFormat="1" applyFont="1" applyFill="1"/>
    <xf numFmtId="10" fontId="9" fillId="2" borderId="0" xfId="2" applyNumberFormat="1" applyFill="1"/>
    <xf numFmtId="166" fontId="9" fillId="2" borderId="0" xfId="2" applyNumberForma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3" fillId="3" borderId="0" xfId="1" applyNumberFormat="1" applyFont="1" applyFill="1" applyBorder="1"/>
    <xf numFmtId="165" fontId="10" fillId="3" borderId="0" xfId="2" applyNumberFormat="1" applyFont="1" applyFill="1"/>
    <xf numFmtId="165" fontId="2" fillId="3" borderId="0" xfId="0" applyNumberFormat="1" applyFont="1" applyFill="1"/>
    <xf numFmtId="10" fontId="9" fillId="3" borderId="0" xfId="2" applyNumberFormat="1" applyFill="1"/>
    <xf numFmtId="166" fontId="9" fillId="3" borderId="0" xfId="2" applyNumberFormat="1" applyFill="1"/>
    <xf numFmtId="167" fontId="3" fillId="0" borderId="0" xfId="0" applyNumberFormat="1" applyFont="1"/>
    <xf numFmtId="168" fontId="10" fillId="0" borderId="0" xfId="2" applyNumberFormat="1" applyFont="1"/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0" fontId="11" fillId="0" borderId="0" xfId="0" applyFont="1"/>
    <xf numFmtId="168" fontId="9" fillId="0" borderId="0" xfId="2" applyNumberFormat="1"/>
    <xf numFmtId="3" fontId="11" fillId="0" borderId="0" xfId="0" applyNumberFormat="1" applyFont="1"/>
    <xf numFmtId="10" fontId="9" fillId="4" borderId="0" xfId="2" applyNumberFormat="1" applyFill="1"/>
    <xf numFmtId="0" fontId="2" fillId="4" borderId="0" xfId="0" applyFont="1" applyFill="1" applyAlignment="1">
      <alignment horizontal="center"/>
    </xf>
    <xf numFmtId="3" fontId="14" fillId="5" borderId="0" xfId="0" applyNumberFormat="1" applyFont="1" applyFill="1"/>
    <xf numFmtId="165" fontId="14" fillId="5" borderId="0" xfId="0" applyNumberFormat="1" applyFont="1" applyFill="1"/>
    <xf numFmtId="0" fontId="14" fillId="5" borderId="0" xfId="0" applyFont="1" applyFill="1"/>
    <xf numFmtId="3" fontId="15" fillId="5" borderId="0" xfId="2" applyNumberFormat="1" applyFont="1" applyFill="1"/>
    <xf numFmtId="165" fontId="15" fillId="5" borderId="0" xfId="2" applyNumberFormat="1" applyFont="1" applyFill="1"/>
    <xf numFmtId="0" fontId="2" fillId="4" borderId="0" xfId="0" applyFont="1" applyFill="1"/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FE6E-CAFC-4DBA-A97D-475524DA257D}">
  <sheetPr>
    <tabColor theme="9" tint="0.59999389629810485"/>
  </sheetPr>
  <dimension ref="A1:AI599"/>
  <sheetViews>
    <sheetView tabSelected="1" workbookViewId="0">
      <pane xSplit="1" ySplit="8" topLeftCell="B9" activePane="bottomRight" state="frozen"/>
      <selection activeCell="V582" sqref="V582"/>
      <selection pane="topRight" activeCell="V582" sqref="V582"/>
      <selection pane="bottomLeft" activeCell="V582" sqref="V582"/>
      <selection pane="bottomRight"/>
    </sheetView>
  </sheetViews>
  <sheetFormatPr defaultColWidth="9.109375" defaultRowHeight="15.3" x14ac:dyDescent="0.55000000000000004"/>
  <cols>
    <col min="1" max="1" width="14.88671875" style="1" bestFit="1" customWidth="1"/>
    <col min="2" max="2" width="14.88671875" style="1" customWidth="1"/>
    <col min="3" max="3" width="24" style="1" bestFit="1" customWidth="1"/>
    <col min="4" max="4" width="56.44140625" style="2" bestFit="1" customWidth="1"/>
    <col min="5" max="5" width="18.109375" style="2" bestFit="1" customWidth="1"/>
    <col min="6" max="6" width="13.88671875" style="2" bestFit="1" customWidth="1"/>
    <col min="7" max="8" width="13.88671875" style="2" customWidth="1"/>
    <col min="9" max="9" width="14.6640625" style="1" customWidth="1"/>
    <col min="10" max="10" width="22.6640625" style="1" customWidth="1"/>
    <col min="11" max="15" width="12.5546875" style="1" customWidth="1"/>
    <col min="16" max="17" width="22.109375" style="1" customWidth="1"/>
    <col min="18" max="18" width="19" style="1" bestFit="1" customWidth="1"/>
    <col min="19" max="21" width="14" style="1" customWidth="1"/>
    <col min="22" max="22" width="21.5546875" style="1" bestFit="1" customWidth="1"/>
    <col min="23" max="23" width="23.33203125" style="1" bestFit="1" customWidth="1"/>
    <col min="24" max="24" width="17.77734375" style="1" bestFit="1" customWidth="1"/>
    <col min="25" max="34" width="14" style="1" customWidth="1"/>
    <col min="35" max="35" width="12.5546875" style="1" customWidth="1"/>
    <col min="36" max="16384" width="9.109375" style="1"/>
  </cols>
  <sheetData>
    <row r="1" spans="1:35" x14ac:dyDescent="0.55000000000000004">
      <c r="C1"/>
    </row>
    <row r="2" spans="1:35" x14ac:dyDescent="0.55000000000000004">
      <c r="C2"/>
      <c r="D2" s="46" t="s">
        <v>0</v>
      </c>
      <c r="E2" s="47"/>
      <c r="F2" s="47"/>
      <c r="G2" s="1"/>
      <c r="H2" s="1"/>
    </row>
    <row r="3" spans="1:35" x14ac:dyDescent="0.55000000000000004">
      <c r="C3"/>
      <c r="D3" s="48" t="s">
        <v>1</v>
      </c>
      <c r="E3" s="47"/>
      <c r="F3" s="47"/>
      <c r="G3" s="1"/>
      <c r="H3" s="1"/>
    </row>
    <row r="4" spans="1:35" x14ac:dyDescent="0.55000000000000004">
      <c r="C4"/>
      <c r="D4" s="49"/>
      <c r="E4" s="47"/>
      <c r="F4" s="47"/>
      <c r="G4" s="1"/>
      <c r="H4" s="1"/>
    </row>
    <row r="5" spans="1:35" x14ac:dyDescent="0.55000000000000004">
      <c r="C5"/>
      <c r="E5" s="3">
        <v>2025</v>
      </c>
      <c r="F5" s="3"/>
      <c r="G5" s="3">
        <v>2025</v>
      </c>
      <c r="H5" s="3"/>
    </row>
    <row r="6" spans="1:35" x14ac:dyDescent="0.55000000000000004">
      <c r="E6" s="3" t="s">
        <v>2</v>
      </c>
      <c r="F6" s="3">
        <v>2025</v>
      </c>
      <c r="G6" s="3" t="s">
        <v>3</v>
      </c>
      <c r="H6" s="3">
        <v>2025</v>
      </c>
      <c r="I6" s="4">
        <v>2024</v>
      </c>
      <c r="V6" s="1" t="s">
        <v>4</v>
      </c>
      <c r="W6" s="1" t="s">
        <v>5</v>
      </c>
      <c r="X6" s="1" t="s">
        <v>6</v>
      </c>
    </row>
    <row r="7" spans="1:35" x14ac:dyDescent="0.55000000000000004">
      <c r="A7" s="50" t="s">
        <v>7</v>
      </c>
      <c r="B7" s="50"/>
      <c r="C7" s="4"/>
      <c r="D7" s="3"/>
      <c r="E7" s="3" t="s">
        <v>8</v>
      </c>
      <c r="F7" s="3" t="s">
        <v>8</v>
      </c>
      <c r="G7" s="3" t="s">
        <v>9</v>
      </c>
      <c r="H7" s="3" t="s">
        <v>10</v>
      </c>
      <c r="I7" s="3" t="s">
        <v>8</v>
      </c>
      <c r="J7" s="4" t="s">
        <v>11</v>
      </c>
      <c r="K7" s="51" t="s">
        <v>12</v>
      </c>
      <c r="L7" s="51"/>
      <c r="M7" s="51"/>
    </row>
    <row r="8" spans="1:35" x14ac:dyDescent="0.55000000000000004">
      <c r="A8" s="5" t="s">
        <v>13</v>
      </c>
      <c r="B8" s="5" t="s">
        <v>14</v>
      </c>
      <c r="C8" s="5" t="s">
        <v>15</v>
      </c>
      <c r="D8" s="6" t="s">
        <v>8</v>
      </c>
      <c r="E8" s="7" t="s">
        <v>12</v>
      </c>
      <c r="F8" s="7" t="s">
        <v>16</v>
      </c>
      <c r="G8" s="7" t="s">
        <v>17</v>
      </c>
      <c r="H8" s="7" t="s">
        <v>16</v>
      </c>
      <c r="I8" s="7" t="s">
        <v>16</v>
      </c>
      <c r="J8" s="4" t="s">
        <v>18</v>
      </c>
      <c r="K8" s="39" t="s">
        <v>8</v>
      </c>
      <c r="L8" s="39" t="s">
        <v>10</v>
      </c>
      <c r="M8" s="39" t="s">
        <v>19</v>
      </c>
      <c r="N8" s="1" t="s">
        <v>20</v>
      </c>
      <c r="O8" s="1" t="s">
        <v>21</v>
      </c>
      <c r="P8" s="42" t="s">
        <v>22</v>
      </c>
      <c r="Q8" s="42" t="s">
        <v>23</v>
      </c>
      <c r="R8" s="1" t="s">
        <v>24</v>
      </c>
      <c r="S8" s="1" t="s">
        <v>25</v>
      </c>
      <c r="T8" s="1" t="s">
        <v>26</v>
      </c>
      <c r="V8" s="1" t="s">
        <v>4</v>
      </c>
      <c r="W8" s="1" t="s">
        <v>5</v>
      </c>
      <c r="X8" s="1" t="s">
        <v>6</v>
      </c>
      <c r="Y8" s="1" t="s">
        <v>27</v>
      </c>
      <c r="Z8" s="1" t="s">
        <v>22</v>
      </c>
    </row>
    <row r="9" spans="1:35" x14ac:dyDescent="0.55000000000000004">
      <c r="D9" s="2" t="s">
        <v>28</v>
      </c>
      <c r="E9" s="8"/>
      <c r="F9" s="8"/>
      <c r="G9" s="8"/>
      <c r="H9" s="8"/>
      <c r="K9" s="45"/>
      <c r="L9" s="45"/>
      <c r="M9" s="45"/>
      <c r="P9" s="42"/>
      <c r="Q9" s="42"/>
    </row>
    <row r="10" spans="1:35" x14ac:dyDescent="0.55000000000000004">
      <c r="D10" s="1"/>
      <c r="E10" s="1"/>
      <c r="F10" s="1"/>
      <c r="G10" s="1"/>
      <c r="H10" s="1"/>
      <c r="K10" s="45"/>
      <c r="L10" s="45"/>
      <c r="M10" s="45"/>
      <c r="P10" s="42"/>
      <c r="Q10" s="42"/>
    </row>
    <row r="11" spans="1:35" x14ac:dyDescent="0.55000000000000004">
      <c r="A11" s="3">
        <v>6532</v>
      </c>
      <c r="B11" s="3" t="s">
        <v>29</v>
      </c>
      <c r="C11" s="3" t="s">
        <v>30</v>
      </c>
      <c r="D11" s="9" t="s">
        <v>31</v>
      </c>
      <c r="E11" s="10">
        <f t="shared" ref="E11:E74" si="0">X11</f>
        <v>49063.477790819088</v>
      </c>
      <c r="F11" s="11">
        <f t="shared" ref="F11:F74" si="1">E11/($E$585+$G$585)</f>
        <v>2.5952902733577225E-4</v>
      </c>
      <c r="G11" s="10">
        <f>Y11+Z11</f>
        <v>12054.408171505816</v>
      </c>
      <c r="H11" s="11">
        <f t="shared" ref="H11:H74" si="2">G11/($E$585+$G$585)</f>
        <v>6.3763698961525681E-5</v>
      </c>
      <c r="I11" s="11">
        <v>2.8547946737242862E-4</v>
      </c>
      <c r="J11" s="12">
        <f>F11-I11</f>
        <v>-2.5950440036656371E-5</v>
      </c>
      <c r="K11" s="38">
        <f>IF(OR($C11="City",$C11="County",$C11="Other Local Government",$C11="Consolidated Government"),0.0907,IF(OR($C11="School District"),0.088,IF(OR($C11="State Agency",$C11="University"),0.0917,)))</f>
        <v>9.0700000000000003E-2</v>
      </c>
      <c r="L11" s="38">
        <f>IF(OR($C11="City",$C11="County",$C11="Other Local Government",$C11="Consolidated Government"),0.001,IF(OR($C11="School District"),0.0037,IF(OR($C11="State Agency",$C11="University"),0,)))</f>
        <v>1E-3</v>
      </c>
      <c r="M11" s="38">
        <f>K11+L11</f>
        <v>9.1700000000000004E-2</v>
      </c>
      <c r="N11" s="10">
        <f>Y11</f>
        <v>539.70638248439138</v>
      </c>
      <c r="O11" s="13">
        <f t="shared" ref="O11:O74" si="3">N11/($E$585+$G$585)</f>
        <v>2.8548622886103808E-6</v>
      </c>
      <c r="P11" s="43">
        <f>Z11</f>
        <v>11514.701789021425</v>
      </c>
      <c r="Q11" s="44">
        <f t="shared" ref="Q11:Q74" si="4">P11/($E$585+$G$585)</f>
        <v>6.0908836672915303E-5</v>
      </c>
      <c r="R11" s="10">
        <v>539293.5</v>
      </c>
      <c r="S11" s="10">
        <v>20262</v>
      </c>
      <c r="T11" s="10">
        <v>0</v>
      </c>
      <c r="U11" s="10"/>
      <c r="V11" s="10">
        <v>48913.8</v>
      </c>
      <c r="W11" s="10">
        <v>539.34</v>
      </c>
      <c r="X11" s="10">
        <f t="shared" ref="X11:X74" si="5">V11/$V$585*$X$586</f>
        <v>49063.477790819088</v>
      </c>
      <c r="Y11" s="10">
        <f t="shared" ref="Y11:Y74" si="6">W11/$W$586*$Y$586</f>
        <v>539.70638248439138</v>
      </c>
      <c r="Z11" s="10">
        <f t="shared" ref="Z11:Z74" si="7">V11/$V$585*$Z$586</f>
        <v>11514.701789021425</v>
      </c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5" x14ac:dyDescent="0.55000000000000004">
      <c r="A12" s="3">
        <v>6533</v>
      </c>
      <c r="B12" s="3" t="s">
        <v>32</v>
      </c>
      <c r="C12" s="3" t="s">
        <v>30</v>
      </c>
      <c r="D12" s="9" t="s">
        <v>33</v>
      </c>
      <c r="E12" s="10">
        <f t="shared" si="0"/>
        <v>481073.14827602427</v>
      </c>
      <c r="F12" s="11">
        <f t="shared" si="1"/>
        <v>2.5447125208233222E-3</v>
      </c>
      <c r="G12" s="10">
        <f t="shared" ref="G12:G75" si="8">Y12+Z12</f>
        <v>118194.41226745542</v>
      </c>
      <c r="H12" s="11">
        <f t="shared" si="2"/>
        <v>6.2520804136791043E-4</v>
      </c>
      <c r="I12" s="11">
        <v>2.3387427225563719E-3</v>
      </c>
      <c r="J12" s="12">
        <f t="shared" ref="J12:J75" si="9">F12-I12</f>
        <v>2.0596979826695023E-4</v>
      </c>
      <c r="K12" s="38">
        <f t="shared" ref="K12:K75" si="10">IF(OR($C12="City",$C12="County",$C12="Other Local Government",$C12="Consolidated Government"),0.0907,IF(OR($C12="School District"),0.088,IF(OR($C12="State Agency",$C12="University"),0.0917,)))</f>
        <v>9.0700000000000003E-2</v>
      </c>
      <c r="L12" s="38">
        <f t="shared" ref="L12:L75" si="11">IF(OR($C12="City",$C12="County",$C12="Other Local Government",$C12="Consolidated Government"),0.001,IF(OR($C12="School District"),0.0037,IF(OR($C12="State Agency",$C12="University"),0,)))</f>
        <v>1E-3</v>
      </c>
      <c r="M12" s="38">
        <f t="shared" ref="M12:M75" si="12">K12+L12</f>
        <v>9.1700000000000004E-2</v>
      </c>
      <c r="N12" s="10">
        <f t="shared" ref="N12:N75" si="13">Y12</f>
        <v>5291.4121026228613</v>
      </c>
      <c r="O12" s="13">
        <f t="shared" si="3"/>
        <v>2.7989761387918089E-5</v>
      </c>
      <c r="P12" s="43">
        <f t="shared" ref="P12:P75" si="14">Z12</f>
        <v>112903.00016483256</v>
      </c>
      <c r="Q12" s="44">
        <f t="shared" si="4"/>
        <v>5.9721827997999237E-4</v>
      </c>
      <c r="R12" s="10">
        <v>5289949.0599999996</v>
      </c>
      <c r="S12" s="10">
        <v>731652.22</v>
      </c>
      <c r="T12" s="10">
        <v>0</v>
      </c>
      <c r="U12" s="10"/>
      <c r="V12" s="10">
        <v>479605.54</v>
      </c>
      <c r="W12" s="10">
        <v>5287.82</v>
      </c>
      <c r="X12" s="10">
        <f t="shared" si="5"/>
        <v>481073.14827602427</v>
      </c>
      <c r="Y12" s="10">
        <f t="shared" si="6"/>
        <v>5291.4121026228613</v>
      </c>
      <c r="Z12" s="10">
        <f t="shared" si="7"/>
        <v>112903.00016483256</v>
      </c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5" x14ac:dyDescent="0.55000000000000004">
      <c r="A13" s="3">
        <v>6506</v>
      </c>
      <c r="B13" s="3" t="s">
        <v>34</v>
      </c>
      <c r="C13" s="3" t="s">
        <v>30</v>
      </c>
      <c r="D13" s="9" t="s">
        <v>35</v>
      </c>
      <c r="E13" s="10">
        <f t="shared" si="0"/>
        <v>12798.37395746664</v>
      </c>
      <c r="F13" s="11">
        <f t="shared" si="1"/>
        <v>6.7699023677492642E-5</v>
      </c>
      <c r="G13" s="10">
        <f t="shared" si="8"/>
        <v>3144.5345085030249</v>
      </c>
      <c r="H13" s="11">
        <f t="shared" si="2"/>
        <v>1.6633512730079471E-5</v>
      </c>
      <c r="I13" s="11">
        <v>6.2016675289074439E-5</v>
      </c>
      <c r="J13" s="12">
        <f t="shared" si="9"/>
        <v>5.6823483884182026E-6</v>
      </c>
      <c r="K13" s="38">
        <f t="shared" si="10"/>
        <v>9.0700000000000003E-2</v>
      </c>
      <c r="L13" s="38">
        <f t="shared" si="11"/>
        <v>1E-3</v>
      </c>
      <c r="M13" s="38">
        <f t="shared" si="12"/>
        <v>9.1700000000000004E-2</v>
      </c>
      <c r="N13" s="10">
        <f t="shared" si="13"/>
        <v>140.88564095000825</v>
      </c>
      <c r="O13" s="13">
        <f t="shared" si="3"/>
        <v>7.4523688510671466E-7</v>
      </c>
      <c r="P13" s="43">
        <f t="shared" si="14"/>
        <v>3003.6488675530168</v>
      </c>
      <c r="Q13" s="44">
        <f t="shared" si="4"/>
        <v>1.588827584497276E-5</v>
      </c>
      <c r="R13" s="10">
        <v>140676.64000000001</v>
      </c>
      <c r="S13" s="10">
        <v>27518.400000000001</v>
      </c>
      <c r="T13" s="10">
        <v>0</v>
      </c>
      <c r="U13" s="10"/>
      <c r="V13" s="10">
        <v>12759.33</v>
      </c>
      <c r="W13" s="10">
        <v>140.79</v>
      </c>
      <c r="X13" s="10">
        <f t="shared" si="5"/>
        <v>12798.37395746664</v>
      </c>
      <c r="Y13" s="10">
        <f t="shared" si="6"/>
        <v>140.88564095000825</v>
      </c>
      <c r="Z13" s="10">
        <f t="shared" si="7"/>
        <v>3003.6488675530168</v>
      </c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5" x14ac:dyDescent="0.55000000000000004">
      <c r="A14" s="3">
        <v>6505</v>
      </c>
      <c r="B14" s="3" t="s">
        <v>36</v>
      </c>
      <c r="C14" s="3" t="s">
        <v>30</v>
      </c>
      <c r="D14" s="9" t="s">
        <v>37</v>
      </c>
      <c r="E14" s="10">
        <f t="shared" si="0"/>
        <v>29365.655709584309</v>
      </c>
      <c r="F14" s="11">
        <f t="shared" si="1"/>
        <v>1.5533428135442313E-4</v>
      </c>
      <c r="G14" s="10">
        <f t="shared" si="8"/>
        <v>7214.7915081958654</v>
      </c>
      <c r="H14" s="11">
        <f t="shared" si="2"/>
        <v>3.8163781021304624E-5</v>
      </c>
      <c r="I14" s="11">
        <v>1.3868304974770055E-4</v>
      </c>
      <c r="J14" s="12">
        <f t="shared" si="9"/>
        <v>1.6651231606722584E-5</v>
      </c>
      <c r="K14" s="38">
        <f t="shared" si="10"/>
        <v>9.0700000000000003E-2</v>
      </c>
      <c r="L14" s="38">
        <f t="shared" si="11"/>
        <v>1E-3</v>
      </c>
      <c r="M14" s="38">
        <f t="shared" si="12"/>
        <v>9.1700000000000004E-2</v>
      </c>
      <c r="N14" s="10">
        <f t="shared" si="13"/>
        <v>322.96924935446526</v>
      </c>
      <c r="O14" s="13">
        <f t="shared" si="3"/>
        <v>1.7083969363462757E-6</v>
      </c>
      <c r="P14" s="43">
        <f t="shared" si="14"/>
        <v>6891.8222588414001</v>
      </c>
      <c r="Q14" s="44">
        <f t="shared" si="4"/>
        <v>3.6455384084958346E-5</v>
      </c>
      <c r="R14" s="10">
        <v>322779.36</v>
      </c>
      <c r="S14" s="10">
        <v>173370.48</v>
      </c>
      <c r="T14" s="10">
        <v>0</v>
      </c>
      <c r="U14" s="10"/>
      <c r="V14" s="10">
        <v>29276.07</v>
      </c>
      <c r="W14" s="10">
        <v>322.75</v>
      </c>
      <c r="X14" s="10">
        <f t="shared" si="5"/>
        <v>29365.655709584309</v>
      </c>
      <c r="Y14" s="10">
        <f t="shared" si="6"/>
        <v>322.96924935446526</v>
      </c>
      <c r="Z14" s="10">
        <f t="shared" si="7"/>
        <v>6891.8222588414001</v>
      </c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x14ac:dyDescent="0.55000000000000004">
      <c r="A15" s="3">
        <v>6508</v>
      </c>
      <c r="B15" s="3" t="s">
        <v>38</v>
      </c>
      <c r="C15" s="3" t="s">
        <v>30</v>
      </c>
      <c r="D15" s="9" t="s">
        <v>39</v>
      </c>
      <c r="E15" s="10">
        <f t="shared" si="0"/>
        <v>4379619.4707588293</v>
      </c>
      <c r="F15" s="11">
        <f t="shared" si="1"/>
        <v>2.3166690021300122E-2</v>
      </c>
      <c r="G15" s="10">
        <f t="shared" si="8"/>
        <v>1076024.0362186821</v>
      </c>
      <c r="H15" s="11">
        <f t="shared" si="2"/>
        <v>5.6917993604196204E-3</v>
      </c>
      <c r="I15" s="11">
        <v>2.2561373042883699E-2</v>
      </c>
      <c r="J15" s="12">
        <f t="shared" si="9"/>
        <v>6.0531697841642237E-4</v>
      </c>
      <c r="K15" s="38">
        <f t="shared" si="10"/>
        <v>9.0700000000000003E-2</v>
      </c>
      <c r="L15" s="38">
        <f t="shared" si="11"/>
        <v>1E-3</v>
      </c>
      <c r="M15" s="38">
        <f t="shared" si="12"/>
        <v>9.1700000000000004E-2</v>
      </c>
      <c r="N15" s="10">
        <f t="shared" si="13"/>
        <v>48171.661582973291</v>
      </c>
      <c r="O15" s="13">
        <f t="shared" si="3"/>
        <v>2.5481162442415466E-4</v>
      </c>
      <c r="P15" s="43">
        <f t="shared" si="14"/>
        <v>1027852.3746357089</v>
      </c>
      <c r="Q15" s="44">
        <f t="shared" si="4"/>
        <v>5.4369877359954667E-3</v>
      </c>
      <c r="R15" s="10">
        <v>48061114.849999994</v>
      </c>
      <c r="S15" s="10">
        <v>7239980.2000000002</v>
      </c>
      <c r="T15" s="10">
        <v>0</v>
      </c>
      <c r="U15" s="10"/>
      <c r="V15" s="10">
        <v>4366258.5799999991</v>
      </c>
      <c r="W15" s="10">
        <v>48138.96</v>
      </c>
      <c r="X15" s="10">
        <f t="shared" si="5"/>
        <v>4379619.4707588293</v>
      </c>
      <c r="Y15" s="10">
        <f t="shared" si="6"/>
        <v>48171.661582973291</v>
      </c>
      <c r="Z15" s="10">
        <f t="shared" si="7"/>
        <v>1027852.3746357089</v>
      </c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x14ac:dyDescent="0.55000000000000004">
      <c r="A16" s="3">
        <v>6512</v>
      </c>
      <c r="B16" s="3" t="s">
        <v>40</v>
      </c>
      <c r="C16" s="3" t="s">
        <v>30</v>
      </c>
      <c r="D16" s="9" t="s">
        <v>41</v>
      </c>
      <c r="E16" s="10">
        <f t="shared" si="0"/>
        <v>24787.228316147652</v>
      </c>
      <c r="F16" s="11">
        <f t="shared" si="1"/>
        <v>1.311159653758437E-4</v>
      </c>
      <c r="G16" s="10">
        <f t="shared" si="8"/>
        <v>6090.0268104768675</v>
      </c>
      <c r="H16" s="11">
        <f t="shared" si="2"/>
        <v>3.2214160221385537E-5</v>
      </c>
      <c r="I16" s="11">
        <v>1.3962493871652902E-4</v>
      </c>
      <c r="J16" s="12">
        <f t="shared" si="9"/>
        <v>-8.5089733406853204E-6</v>
      </c>
      <c r="K16" s="38">
        <f t="shared" si="10"/>
        <v>9.0700000000000003E-2</v>
      </c>
      <c r="L16" s="38">
        <f t="shared" si="11"/>
        <v>1E-3</v>
      </c>
      <c r="M16" s="38">
        <f t="shared" si="12"/>
        <v>9.1700000000000004E-2</v>
      </c>
      <c r="N16" s="10">
        <f t="shared" si="13"/>
        <v>272.71513408697888</v>
      </c>
      <c r="O16" s="13">
        <f t="shared" si="3"/>
        <v>1.4425698437256408E-6</v>
      </c>
      <c r="P16" s="43">
        <f t="shared" si="14"/>
        <v>5817.3116763898888</v>
      </c>
      <c r="Q16" s="44">
        <f t="shared" si="4"/>
        <v>3.0771590377659893E-5</v>
      </c>
      <c r="R16" s="10">
        <v>272455.06</v>
      </c>
      <c r="S16" s="10">
        <v>0</v>
      </c>
      <c r="T16" s="10">
        <v>0</v>
      </c>
      <c r="U16" s="10"/>
      <c r="V16" s="10">
        <v>24711.61</v>
      </c>
      <c r="W16" s="10">
        <v>272.53000000000003</v>
      </c>
      <c r="X16" s="10">
        <f t="shared" si="5"/>
        <v>24787.228316147652</v>
      </c>
      <c r="Y16" s="10">
        <f t="shared" si="6"/>
        <v>272.71513408697888</v>
      </c>
      <c r="Z16" s="10">
        <f t="shared" si="7"/>
        <v>5817.3116763898888</v>
      </c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:35" x14ac:dyDescent="0.55000000000000004">
      <c r="A17" s="3">
        <v>6509</v>
      </c>
      <c r="B17" s="3" t="s">
        <v>42</v>
      </c>
      <c r="C17" s="3" t="s">
        <v>30</v>
      </c>
      <c r="D17" s="9" t="s">
        <v>43</v>
      </c>
      <c r="E17" s="10">
        <f t="shared" si="0"/>
        <v>2228956.0087873419</v>
      </c>
      <c r="F17" s="11">
        <f t="shared" si="1"/>
        <v>1.1790415416557582E-2</v>
      </c>
      <c r="G17" s="10">
        <f t="shared" si="8"/>
        <v>547629.33434024372</v>
      </c>
      <c r="H17" s="11">
        <f t="shared" si="2"/>
        <v>2.8967719958175263E-3</v>
      </c>
      <c r="I17" s="11">
        <v>1.1755775925061837E-2</v>
      </c>
      <c r="J17" s="12">
        <f t="shared" si="9"/>
        <v>3.4639491495744648E-5</v>
      </c>
      <c r="K17" s="38">
        <f t="shared" si="10"/>
        <v>9.0700000000000003E-2</v>
      </c>
      <c r="L17" s="38">
        <f t="shared" si="11"/>
        <v>1E-3</v>
      </c>
      <c r="M17" s="38">
        <f t="shared" si="12"/>
        <v>9.1700000000000004E-2</v>
      </c>
      <c r="N17" s="10">
        <f t="shared" si="13"/>
        <v>24515.912754864046</v>
      </c>
      <c r="O17" s="13">
        <f t="shared" si="3"/>
        <v>1.2968079879386592E-4</v>
      </c>
      <c r="P17" s="43">
        <f t="shared" si="14"/>
        <v>523113.42158537969</v>
      </c>
      <c r="Q17" s="44">
        <f t="shared" si="4"/>
        <v>2.7670911970236606E-3</v>
      </c>
      <c r="R17" s="10">
        <v>24497408.07</v>
      </c>
      <c r="S17" s="10">
        <v>7036617.4800000004</v>
      </c>
      <c r="T17" s="10">
        <v>0</v>
      </c>
      <c r="U17" s="10"/>
      <c r="V17" s="10">
        <v>2222156.14</v>
      </c>
      <c r="W17" s="10">
        <v>24499.27</v>
      </c>
      <c r="X17" s="10">
        <f t="shared" si="5"/>
        <v>2228956.0087873419</v>
      </c>
      <c r="Y17" s="10">
        <f t="shared" si="6"/>
        <v>24515.912754864046</v>
      </c>
      <c r="Z17" s="10">
        <f t="shared" si="7"/>
        <v>523113.42158537969</v>
      </c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5" x14ac:dyDescent="0.55000000000000004">
      <c r="A18" s="3">
        <v>6519</v>
      </c>
      <c r="B18" s="3" t="s">
        <v>44</v>
      </c>
      <c r="C18" s="3" t="s">
        <v>30</v>
      </c>
      <c r="D18" s="9" t="s">
        <v>45</v>
      </c>
      <c r="E18" s="10">
        <f t="shared" si="0"/>
        <v>56843.732989843578</v>
      </c>
      <c r="F18" s="11">
        <f t="shared" si="1"/>
        <v>3.0068391800283276E-4</v>
      </c>
      <c r="G18" s="10">
        <f t="shared" si="8"/>
        <v>13965.87339663071</v>
      </c>
      <c r="H18" s="11">
        <f t="shared" si="2"/>
        <v>7.3874696652676821E-5</v>
      </c>
      <c r="I18" s="11">
        <v>3.0603080039876451E-4</v>
      </c>
      <c r="J18" s="12">
        <f t="shared" si="9"/>
        <v>-5.3468823959317534E-6</v>
      </c>
      <c r="K18" s="38">
        <f t="shared" si="10"/>
        <v>9.0700000000000003E-2</v>
      </c>
      <c r="L18" s="38">
        <f t="shared" si="11"/>
        <v>1E-3</v>
      </c>
      <c r="M18" s="38">
        <f t="shared" si="12"/>
        <v>9.1700000000000004E-2</v>
      </c>
      <c r="N18" s="10">
        <f t="shared" si="13"/>
        <v>625.22443686032489</v>
      </c>
      <c r="O18" s="13">
        <f t="shared" si="3"/>
        <v>3.3072235656983822E-6</v>
      </c>
      <c r="P18" s="43">
        <f t="shared" si="14"/>
        <v>13340.648959770386</v>
      </c>
      <c r="Q18" s="44">
        <f t="shared" si="4"/>
        <v>7.0567473086978436E-5</v>
      </c>
      <c r="R18" s="10">
        <v>624809.93999999994</v>
      </c>
      <c r="S18" s="10">
        <v>168515.92</v>
      </c>
      <c r="T18" s="10">
        <v>0</v>
      </c>
      <c r="U18" s="10"/>
      <c r="V18" s="10">
        <v>56670.32</v>
      </c>
      <c r="W18" s="10">
        <v>624.79999999999995</v>
      </c>
      <c r="X18" s="10">
        <f t="shared" si="5"/>
        <v>56843.732989843578</v>
      </c>
      <c r="Y18" s="10">
        <f t="shared" si="6"/>
        <v>625.22443686032489</v>
      </c>
      <c r="Z18" s="10">
        <f t="shared" si="7"/>
        <v>13340.648959770386</v>
      </c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x14ac:dyDescent="0.55000000000000004">
      <c r="A19" s="3">
        <v>6520</v>
      </c>
      <c r="B19" s="3" t="s">
        <v>46</v>
      </c>
      <c r="C19" s="3" t="s">
        <v>30</v>
      </c>
      <c r="D19" s="9" t="s">
        <v>47</v>
      </c>
      <c r="E19" s="10">
        <f t="shared" si="0"/>
        <v>46557.081535982841</v>
      </c>
      <c r="F19" s="11">
        <f t="shared" si="1"/>
        <v>2.4627104784828079E-4</v>
      </c>
      <c r="G19" s="10">
        <f t="shared" si="8"/>
        <v>11438.563582318628</v>
      </c>
      <c r="H19" s="11">
        <f t="shared" si="2"/>
        <v>6.0506091583932549E-5</v>
      </c>
      <c r="I19" s="11">
        <v>2.6691691675356891E-4</v>
      </c>
      <c r="J19" s="12">
        <f t="shared" si="9"/>
        <v>-2.0645868905288123E-5</v>
      </c>
      <c r="K19" s="38">
        <f t="shared" si="10"/>
        <v>9.0700000000000003E-2</v>
      </c>
      <c r="L19" s="38">
        <f t="shared" si="11"/>
        <v>1E-3</v>
      </c>
      <c r="M19" s="38">
        <f t="shared" si="12"/>
        <v>9.1700000000000004E-2</v>
      </c>
      <c r="N19" s="10">
        <f t="shared" si="13"/>
        <v>512.08763335291724</v>
      </c>
      <c r="O19" s="13">
        <f t="shared" si="3"/>
        <v>2.708768545951489E-6</v>
      </c>
      <c r="P19" s="43">
        <f t="shared" si="14"/>
        <v>10926.47594896571</v>
      </c>
      <c r="Q19" s="44">
        <f t="shared" si="4"/>
        <v>5.7797323037981058E-5</v>
      </c>
      <c r="R19" s="10">
        <v>511743.28</v>
      </c>
      <c r="S19" s="10">
        <v>56207.56</v>
      </c>
      <c r="T19" s="10">
        <v>0</v>
      </c>
      <c r="U19" s="10"/>
      <c r="V19" s="10">
        <v>46415.05</v>
      </c>
      <c r="W19" s="10">
        <v>511.74</v>
      </c>
      <c r="X19" s="10">
        <f t="shared" si="5"/>
        <v>46557.081535982841</v>
      </c>
      <c r="Y19" s="10">
        <f t="shared" si="6"/>
        <v>512.08763335291724</v>
      </c>
      <c r="Z19" s="10">
        <f t="shared" si="7"/>
        <v>10926.47594896571</v>
      </c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x14ac:dyDescent="0.55000000000000004">
      <c r="A20" s="3">
        <v>6371</v>
      </c>
      <c r="B20" s="3" t="s">
        <v>48</v>
      </c>
      <c r="C20" s="3" t="s">
        <v>30</v>
      </c>
      <c r="D20" s="9" t="s">
        <v>49</v>
      </c>
      <c r="E20" s="10">
        <f t="shared" si="0"/>
        <v>156582.57595102521</v>
      </c>
      <c r="F20" s="11">
        <f t="shared" si="1"/>
        <v>8.2826830595982579E-4</v>
      </c>
      <c r="G20" s="10">
        <f t="shared" si="8"/>
        <v>38470.215095576808</v>
      </c>
      <c r="H20" s="11">
        <f t="shared" si="2"/>
        <v>2.0349428851578995E-4</v>
      </c>
      <c r="I20" s="11">
        <v>8.053775308143002E-4</v>
      </c>
      <c r="J20" s="12">
        <f t="shared" si="9"/>
        <v>2.2890775145525586E-5</v>
      </c>
      <c r="K20" s="38">
        <f t="shared" si="10"/>
        <v>9.0700000000000003E-2</v>
      </c>
      <c r="L20" s="38">
        <f t="shared" si="11"/>
        <v>1E-3</v>
      </c>
      <c r="M20" s="38">
        <f t="shared" si="12"/>
        <v>9.1700000000000004E-2</v>
      </c>
      <c r="N20" s="10">
        <f t="shared" si="13"/>
        <v>1721.8688996567882</v>
      </c>
      <c r="O20" s="13">
        <f t="shared" si="3"/>
        <v>9.1080979345345833E-6</v>
      </c>
      <c r="P20" s="43">
        <f t="shared" si="14"/>
        <v>36748.346195920021</v>
      </c>
      <c r="Q20" s="44">
        <f t="shared" si="4"/>
        <v>1.943861905812554E-4</v>
      </c>
      <c r="R20" s="10">
        <v>1721103.84</v>
      </c>
      <c r="S20" s="10">
        <v>211381.95</v>
      </c>
      <c r="T20" s="10">
        <v>0</v>
      </c>
      <c r="U20" s="10"/>
      <c r="V20" s="10">
        <v>156104.89000000001</v>
      </c>
      <c r="W20" s="10">
        <v>1720.7</v>
      </c>
      <c r="X20" s="10">
        <f t="shared" si="5"/>
        <v>156582.57595102521</v>
      </c>
      <c r="Y20" s="10">
        <f t="shared" si="6"/>
        <v>1721.8688996567882</v>
      </c>
      <c r="Z20" s="10">
        <f t="shared" si="7"/>
        <v>36748.346195920021</v>
      </c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:35" x14ac:dyDescent="0.55000000000000004">
      <c r="A21" s="3">
        <v>6522</v>
      </c>
      <c r="B21" s="3" t="s">
        <v>50</v>
      </c>
      <c r="C21" s="3" t="s">
        <v>30</v>
      </c>
      <c r="D21" s="9" t="s">
        <v>51</v>
      </c>
      <c r="E21" s="10">
        <f t="shared" si="0"/>
        <v>112073.9837346929</v>
      </c>
      <c r="F21" s="11">
        <f t="shared" si="1"/>
        <v>5.928330664271166E-4</v>
      </c>
      <c r="G21" s="10">
        <f t="shared" si="8"/>
        <v>27534.946527158565</v>
      </c>
      <c r="H21" s="11">
        <f t="shared" si="2"/>
        <v>1.4565045552627267E-4</v>
      </c>
      <c r="I21" s="11">
        <v>6.2637214565861325E-4</v>
      </c>
      <c r="J21" s="12">
        <f t="shared" si="9"/>
        <v>-3.3539079231496654E-5</v>
      </c>
      <c r="K21" s="38">
        <f t="shared" si="10"/>
        <v>9.0700000000000003E-2</v>
      </c>
      <c r="L21" s="38">
        <f t="shared" si="11"/>
        <v>1E-3</v>
      </c>
      <c r="M21" s="38">
        <f t="shared" si="12"/>
        <v>9.1700000000000004E-2</v>
      </c>
      <c r="N21" s="10">
        <f t="shared" si="13"/>
        <v>1232.3165645082474</v>
      </c>
      <c r="O21" s="13">
        <f t="shared" si="3"/>
        <v>6.5185334133902758E-6</v>
      </c>
      <c r="P21" s="43">
        <f t="shared" si="14"/>
        <v>26302.629962650317</v>
      </c>
      <c r="Q21" s="44">
        <f t="shared" si="4"/>
        <v>1.3913192211288241E-4</v>
      </c>
      <c r="R21" s="10">
        <v>1212771.33</v>
      </c>
      <c r="S21" s="10">
        <v>134961.63</v>
      </c>
      <c r="T21" s="10">
        <v>0</v>
      </c>
      <c r="U21" s="10"/>
      <c r="V21" s="10">
        <v>111732.08</v>
      </c>
      <c r="W21" s="10">
        <v>1231.48</v>
      </c>
      <c r="X21" s="10">
        <f t="shared" si="5"/>
        <v>112073.9837346929</v>
      </c>
      <c r="Y21" s="10">
        <f t="shared" si="6"/>
        <v>1232.3165645082474</v>
      </c>
      <c r="Z21" s="10">
        <f t="shared" si="7"/>
        <v>26302.629962650317</v>
      </c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:35" x14ac:dyDescent="0.55000000000000004">
      <c r="A22" s="3">
        <v>6534</v>
      </c>
      <c r="B22" s="3" t="s">
        <v>52</v>
      </c>
      <c r="C22" s="3" t="s">
        <v>30</v>
      </c>
      <c r="D22" s="9" t="s">
        <v>53</v>
      </c>
      <c r="E22" s="10">
        <f t="shared" si="0"/>
        <v>42544.099143757296</v>
      </c>
      <c r="F22" s="11">
        <f t="shared" si="1"/>
        <v>2.2504374265376882E-4</v>
      </c>
      <c r="G22" s="10">
        <f t="shared" si="8"/>
        <v>10452.727330280022</v>
      </c>
      <c r="H22" s="11">
        <f t="shared" si="2"/>
        <v>5.5291354775124456E-5</v>
      </c>
      <c r="I22" s="11">
        <v>2.2416934949120521E-4</v>
      </c>
      <c r="J22" s="12">
        <f t="shared" si="9"/>
        <v>8.7439316256361405E-7</v>
      </c>
      <c r="K22" s="38">
        <f t="shared" si="10"/>
        <v>9.0700000000000003E-2</v>
      </c>
      <c r="L22" s="38">
        <f t="shared" si="11"/>
        <v>1E-3</v>
      </c>
      <c r="M22" s="38">
        <f t="shared" si="12"/>
        <v>9.1700000000000004E-2</v>
      </c>
      <c r="N22" s="10">
        <f t="shared" si="13"/>
        <v>468.05774343317609</v>
      </c>
      <c r="O22" s="13">
        <f t="shared" si="3"/>
        <v>2.4758654779445606E-6</v>
      </c>
      <c r="P22" s="43">
        <f t="shared" si="14"/>
        <v>9984.6695868468469</v>
      </c>
      <c r="Q22" s="44">
        <f t="shared" si="4"/>
        <v>5.2815489297179903E-5</v>
      </c>
      <c r="R22" s="10">
        <v>467629.45</v>
      </c>
      <c r="S22" s="10">
        <v>57190.75</v>
      </c>
      <c r="T22" s="10">
        <v>0</v>
      </c>
      <c r="U22" s="10"/>
      <c r="V22" s="10">
        <v>42414.31</v>
      </c>
      <c r="W22" s="10">
        <v>467.74</v>
      </c>
      <c r="X22" s="10">
        <f t="shared" si="5"/>
        <v>42544.099143757296</v>
      </c>
      <c r="Y22" s="10">
        <f t="shared" si="6"/>
        <v>468.05774343317609</v>
      </c>
      <c r="Z22" s="10">
        <f t="shared" si="7"/>
        <v>9984.6695868468469</v>
      </c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x14ac:dyDescent="0.55000000000000004">
      <c r="A23" s="3">
        <v>6523</v>
      </c>
      <c r="B23" s="3" t="s">
        <v>54</v>
      </c>
      <c r="C23" s="3" t="s">
        <v>30</v>
      </c>
      <c r="D23" s="9" t="s">
        <v>55</v>
      </c>
      <c r="E23" s="10">
        <f t="shared" si="0"/>
        <v>74964.373568640396</v>
      </c>
      <c r="F23" s="11">
        <f t="shared" si="1"/>
        <v>3.9653591292595401E-4</v>
      </c>
      <c r="G23" s="10">
        <f t="shared" si="8"/>
        <v>18417.849645569404</v>
      </c>
      <c r="H23" s="11">
        <f t="shared" si="2"/>
        <v>9.7424129298587307E-5</v>
      </c>
      <c r="I23" s="11">
        <v>4.873227619888745E-4</v>
      </c>
      <c r="J23" s="12">
        <f t="shared" si="9"/>
        <v>-9.0786849062920484E-5</v>
      </c>
      <c r="K23" s="38">
        <f t="shared" si="10"/>
        <v>9.0700000000000003E-2</v>
      </c>
      <c r="L23" s="38">
        <f t="shared" si="11"/>
        <v>1E-3</v>
      </c>
      <c r="M23" s="38">
        <f t="shared" si="12"/>
        <v>9.1700000000000004E-2</v>
      </c>
      <c r="N23" s="10">
        <f t="shared" si="13"/>
        <v>824.4696955403175</v>
      </c>
      <c r="O23" s="13">
        <f t="shared" si="3"/>
        <v>4.3611628809451895E-6</v>
      </c>
      <c r="P23" s="43">
        <f t="shared" si="14"/>
        <v>17593.379950029088</v>
      </c>
      <c r="Q23" s="44">
        <f t="shared" si="4"/>
        <v>9.3062966417642131E-5</v>
      </c>
      <c r="R23" s="10">
        <v>823987.35</v>
      </c>
      <c r="S23" s="10">
        <v>0</v>
      </c>
      <c r="T23" s="10">
        <v>0</v>
      </c>
      <c r="U23" s="10"/>
      <c r="V23" s="10">
        <v>74735.680000000008</v>
      </c>
      <c r="W23" s="10">
        <v>823.91</v>
      </c>
      <c r="X23" s="10">
        <f t="shared" si="5"/>
        <v>74964.373568640396</v>
      </c>
      <c r="Y23" s="10">
        <f t="shared" si="6"/>
        <v>824.4696955403175</v>
      </c>
      <c r="Z23" s="10">
        <f t="shared" si="7"/>
        <v>17593.379950029088</v>
      </c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:35" x14ac:dyDescent="0.55000000000000004">
      <c r="A24" s="3">
        <v>6525</v>
      </c>
      <c r="B24" s="3" t="s">
        <v>56</v>
      </c>
      <c r="C24" s="3" t="s">
        <v>30</v>
      </c>
      <c r="D24" s="9" t="s">
        <v>57</v>
      </c>
      <c r="E24" s="10">
        <f t="shared" si="0"/>
        <v>122605.09094894028</v>
      </c>
      <c r="F24" s="11">
        <f t="shared" si="1"/>
        <v>6.4853902399773517E-4</v>
      </c>
      <c r="G24" s="10">
        <f t="shared" si="8"/>
        <v>30122.859829101191</v>
      </c>
      <c r="H24" s="11">
        <f t="shared" si="2"/>
        <v>1.5933963232996342E-4</v>
      </c>
      <c r="I24" s="11">
        <v>6.6954963475882186E-4</v>
      </c>
      <c r="J24" s="12">
        <f t="shared" si="9"/>
        <v>-2.1010610761086688E-5</v>
      </c>
      <c r="K24" s="38">
        <f t="shared" si="10"/>
        <v>9.0700000000000003E-2</v>
      </c>
      <c r="L24" s="38">
        <f t="shared" si="11"/>
        <v>1E-3</v>
      </c>
      <c r="M24" s="38">
        <f t="shared" si="12"/>
        <v>9.1700000000000004E-2</v>
      </c>
      <c r="N24" s="10">
        <f t="shared" si="13"/>
        <v>1348.6855622074906</v>
      </c>
      <c r="O24" s="13">
        <f t="shared" si="3"/>
        <v>7.1340856356294959E-6</v>
      </c>
      <c r="P24" s="43">
        <f t="shared" si="14"/>
        <v>28774.1742668937</v>
      </c>
      <c r="Q24" s="44">
        <f t="shared" si="4"/>
        <v>1.5220554669433394E-4</v>
      </c>
      <c r="R24" s="10">
        <v>1347643.56</v>
      </c>
      <c r="S24" s="10">
        <v>54275.33</v>
      </c>
      <c r="T24" s="10">
        <v>0</v>
      </c>
      <c r="U24" s="10"/>
      <c r="V24" s="10">
        <v>122231.06</v>
      </c>
      <c r="W24" s="10">
        <v>1347.77</v>
      </c>
      <c r="X24" s="10">
        <f t="shared" si="5"/>
        <v>122605.09094894028</v>
      </c>
      <c r="Y24" s="10">
        <f t="shared" si="6"/>
        <v>1348.6855622074906</v>
      </c>
      <c r="Z24" s="10">
        <f t="shared" si="7"/>
        <v>28774.1742668937</v>
      </c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x14ac:dyDescent="0.55000000000000004">
      <c r="A25" s="3">
        <v>6528</v>
      </c>
      <c r="B25" s="3" t="s">
        <v>58</v>
      </c>
      <c r="C25" s="3" t="s">
        <v>30</v>
      </c>
      <c r="D25" s="9" t="s">
        <v>59</v>
      </c>
      <c r="E25" s="10">
        <f t="shared" si="0"/>
        <v>84837.674013934666</v>
      </c>
      <c r="F25" s="11">
        <f t="shared" si="1"/>
        <v>4.4876229753093111E-4</v>
      </c>
      <c r="G25" s="10">
        <f t="shared" si="8"/>
        <v>20843.607076564193</v>
      </c>
      <c r="H25" s="11">
        <f t="shared" si="2"/>
        <v>1.1025555697076922E-4</v>
      </c>
      <c r="I25" s="11">
        <v>4.3779120819729099E-4</v>
      </c>
      <c r="J25" s="12">
        <f t="shared" si="9"/>
        <v>1.0971089333640122E-5</v>
      </c>
      <c r="K25" s="38">
        <f t="shared" si="10"/>
        <v>9.0700000000000003E-2</v>
      </c>
      <c r="L25" s="38">
        <f t="shared" si="11"/>
        <v>1E-3</v>
      </c>
      <c r="M25" s="38">
        <f t="shared" si="12"/>
        <v>9.1700000000000004E-2</v>
      </c>
      <c r="N25" s="10">
        <f t="shared" si="13"/>
        <v>933.06341495146103</v>
      </c>
      <c r="O25" s="13">
        <f t="shared" si="3"/>
        <v>4.9355865386750047E-6</v>
      </c>
      <c r="P25" s="43">
        <f t="shared" si="14"/>
        <v>19910.54366161273</v>
      </c>
      <c r="Q25" s="44">
        <f t="shared" si="4"/>
        <v>1.0531997043209422E-4</v>
      </c>
      <c r="R25" s="10">
        <v>932510.9</v>
      </c>
      <c r="S25" s="10">
        <v>0</v>
      </c>
      <c r="T25" s="10">
        <v>0</v>
      </c>
      <c r="U25" s="10"/>
      <c r="V25" s="10">
        <v>84578.86</v>
      </c>
      <c r="W25" s="10">
        <v>932.43000000000006</v>
      </c>
      <c r="X25" s="10">
        <f t="shared" si="5"/>
        <v>84837.674013934666</v>
      </c>
      <c r="Y25" s="10">
        <f t="shared" si="6"/>
        <v>933.06341495146103</v>
      </c>
      <c r="Z25" s="10">
        <f t="shared" si="7"/>
        <v>19910.54366161273</v>
      </c>
      <c r="AA25" s="10"/>
      <c r="AB25" s="10"/>
      <c r="AC25" s="10"/>
      <c r="AD25" s="10"/>
      <c r="AE25" s="10"/>
      <c r="AF25" s="10"/>
      <c r="AG25" s="10"/>
      <c r="AH25" s="10"/>
      <c r="AI25" s="10"/>
    </row>
    <row r="26" spans="1:35" x14ac:dyDescent="0.55000000000000004">
      <c r="A26" s="3">
        <v>6531</v>
      </c>
      <c r="B26" s="3" t="s">
        <v>60</v>
      </c>
      <c r="C26" s="3" t="s">
        <v>30</v>
      </c>
      <c r="D26" s="9" t="s">
        <v>61</v>
      </c>
      <c r="E26" s="10">
        <f t="shared" si="0"/>
        <v>80266.629142333142</v>
      </c>
      <c r="F26" s="11">
        <f t="shared" si="1"/>
        <v>4.2458303256947134E-4</v>
      </c>
      <c r="G26" s="10">
        <f t="shared" si="8"/>
        <v>19720.524948054081</v>
      </c>
      <c r="H26" s="11">
        <f t="shared" si="2"/>
        <v>1.0431483638685336E-4</v>
      </c>
      <c r="I26" s="11">
        <v>4.4242682353210703E-4</v>
      </c>
      <c r="J26" s="12">
        <f t="shared" si="9"/>
        <v>-1.7843790962635692E-5</v>
      </c>
      <c r="K26" s="38">
        <f t="shared" si="10"/>
        <v>9.0700000000000003E-2</v>
      </c>
      <c r="L26" s="38">
        <f t="shared" si="11"/>
        <v>1E-3</v>
      </c>
      <c r="M26" s="38">
        <f t="shared" si="12"/>
        <v>9.1700000000000004E-2</v>
      </c>
      <c r="N26" s="10">
        <f t="shared" si="13"/>
        <v>882.7592657181566</v>
      </c>
      <c r="O26" s="13">
        <f t="shared" si="3"/>
        <v>4.6694947834770889E-6</v>
      </c>
      <c r="P26" s="43">
        <f t="shared" si="14"/>
        <v>18837.765682335925</v>
      </c>
      <c r="Q26" s="44">
        <f t="shared" si="4"/>
        <v>9.9645341603376268E-5</v>
      </c>
      <c r="R26" s="10">
        <v>876440.58</v>
      </c>
      <c r="S26" s="10">
        <v>41262.769999999997</v>
      </c>
      <c r="T26" s="10">
        <v>0</v>
      </c>
      <c r="U26" s="10"/>
      <c r="V26" s="10">
        <v>80021.759999999995</v>
      </c>
      <c r="W26" s="10">
        <v>882.16</v>
      </c>
      <c r="X26" s="10">
        <f t="shared" si="5"/>
        <v>80266.629142333142</v>
      </c>
      <c r="Y26" s="10">
        <f t="shared" si="6"/>
        <v>882.7592657181566</v>
      </c>
      <c r="Z26" s="10">
        <f t="shared" si="7"/>
        <v>18837.765682335925</v>
      </c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:35" x14ac:dyDescent="0.55000000000000004">
      <c r="A27" s="3">
        <v>6535</v>
      </c>
      <c r="B27" s="3" t="s">
        <v>62</v>
      </c>
      <c r="C27" s="3" t="s">
        <v>30</v>
      </c>
      <c r="D27" s="9" t="s">
        <v>63</v>
      </c>
      <c r="E27" s="10">
        <f t="shared" si="0"/>
        <v>55563.617746468059</v>
      </c>
      <c r="F27" s="11">
        <f t="shared" si="1"/>
        <v>2.9391254591609679E-4</v>
      </c>
      <c r="G27" s="10">
        <f t="shared" si="8"/>
        <v>13651.363743867161</v>
      </c>
      <c r="H27" s="11">
        <f t="shared" si="2"/>
        <v>7.2211048090757929E-5</v>
      </c>
      <c r="I27" s="11">
        <v>2.5016532746789341E-4</v>
      </c>
      <c r="J27" s="12">
        <f t="shared" si="9"/>
        <v>4.3747218448203387E-5</v>
      </c>
      <c r="K27" s="38">
        <f t="shared" si="10"/>
        <v>9.0700000000000003E-2</v>
      </c>
      <c r="L27" s="38">
        <f t="shared" si="11"/>
        <v>1E-3</v>
      </c>
      <c r="M27" s="38">
        <f t="shared" si="12"/>
        <v>9.1700000000000004E-2</v>
      </c>
      <c r="N27" s="10">
        <f t="shared" si="13"/>
        <v>611.14487887917142</v>
      </c>
      <c r="O27" s="13">
        <f t="shared" si="3"/>
        <v>3.2327475164516218E-6</v>
      </c>
      <c r="P27" s="43">
        <f t="shared" si="14"/>
        <v>13040.21886498799</v>
      </c>
      <c r="Q27" s="44">
        <f t="shared" si="4"/>
        <v>6.8978300574306319E-5</v>
      </c>
      <c r="R27" s="10">
        <v>610741.68999999994</v>
      </c>
      <c r="S27" s="10">
        <v>111141.07</v>
      </c>
      <c r="T27" s="10">
        <v>0</v>
      </c>
      <c r="U27" s="10"/>
      <c r="V27" s="10">
        <v>55394.11</v>
      </c>
      <c r="W27" s="10">
        <v>610.73</v>
      </c>
      <c r="X27" s="10">
        <f t="shared" si="5"/>
        <v>55563.617746468059</v>
      </c>
      <c r="Y27" s="10">
        <f t="shared" si="6"/>
        <v>611.14487887917142</v>
      </c>
      <c r="Z27" s="10">
        <f t="shared" si="7"/>
        <v>13040.21886498799</v>
      </c>
      <c r="AA27" s="10"/>
      <c r="AB27" s="10"/>
      <c r="AC27" s="10"/>
      <c r="AD27" s="10"/>
      <c r="AE27" s="10"/>
      <c r="AF27" s="10"/>
      <c r="AG27" s="10"/>
      <c r="AH27" s="10"/>
      <c r="AI27" s="10"/>
    </row>
    <row r="28" spans="1:35" x14ac:dyDescent="0.55000000000000004">
      <c r="A28" s="3">
        <v>6538</v>
      </c>
      <c r="B28" s="3" t="s">
        <v>64</v>
      </c>
      <c r="C28" s="3" t="s">
        <v>30</v>
      </c>
      <c r="D28" s="9" t="s">
        <v>65</v>
      </c>
      <c r="E28" s="10">
        <f t="shared" si="0"/>
        <v>35011.730170428731</v>
      </c>
      <c r="F28" s="11">
        <f t="shared" si="1"/>
        <v>1.8520008539170835E-4</v>
      </c>
      <c r="G28" s="10">
        <f t="shared" si="8"/>
        <v>8602.1603418312789</v>
      </c>
      <c r="H28" s="11">
        <f t="shared" si="2"/>
        <v>4.5502487940624143E-5</v>
      </c>
      <c r="I28" s="11">
        <v>1.8035631886787856E-4</v>
      </c>
      <c r="J28" s="12">
        <f t="shared" si="9"/>
        <v>4.8437665238297957E-6</v>
      </c>
      <c r="K28" s="38">
        <f t="shared" si="10"/>
        <v>9.0700000000000003E-2</v>
      </c>
      <c r="L28" s="38">
        <f t="shared" si="11"/>
        <v>1E-3</v>
      </c>
      <c r="M28" s="38">
        <f t="shared" si="12"/>
        <v>9.1700000000000004E-2</v>
      </c>
      <c r="N28" s="10">
        <f t="shared" si="13"/>
        <v>385.26153679773546</v>
      </c>
      <c r="O28" s="13">
        <f t="shared" si="3"/>
        <v>2.0379018450606232E-6</v>
      </c>
      <c r="P28" s="43">
        <f t="shared" si="14"/>
        <v>8216.8988050335429</v>
      </c>
      <c r="Q28" s="44">
        <f t="shared" si="4"/>
        <v>4.3464586095563516E-5</v>
      </c>
      <c r="R28" s="10">
        <v>384840.44</v>
      </c>
      <c r="S28" s="10">
        <v>12000</v>
      </c>
      <c r="T28" s="10">
        <v>0</v>
      </c>
      <c r="U28" s="10"/>
      <c r="V28" s="10">
        <v>34904.92</v>
      </c>
      <c r="W28" s="10">
        <v>385</v>
      </c>
      <c r="X28" s="10">
        <f t="shared" si="5"/>
        <v>35011.730170428731</v>
      </c>
      <c r="Y28" s="10">
        <f t="shared" si="6"/>
        <v>385.26153679773546</v>
      </c>
      <c r="Z28" s="10">
        <f t="shared" si="7"/>
        <v>8216.8988050335429</v>
      </c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x14ac:dyDescent="0.55000000000000004">
      <c r="A29" s="3">
        <v>6539</v>
      </c>
      <c r="B29" s="3" t="s">
        <v>66</v>
      </c>
      <c r="C29" s="3" t="s">
        <v>30</v>
      </c>
      <c r="D29" s="9" t="s">
        <v>67</v>
      </c>
      <c r="E29" s="10">
        <f t="shared" si="0"/>
        <v>72332.885697219608</v>
      </c>
      <c r="F29" s="11">
        <f t="shared" si="1"/>
        <v>3.8261624154376119E-4</v>
      </c>
      <c r="G29" s="10">
        <f t="shared" si="8"/>
        <v>17771.326423010945</v>
      </c>
      <c r="H29" s="11">
        <f t="shared" si="2"/>
        <v>9.4004242436592709E-5</v>
      </c>
      <c r="I29" s="11">
        <v>3.7938486344126079E-4</v>
      </c>
      <c r="J29" s="12">
        <f t="shared" si="9"/>
        <v>3.2313781025003962E-6</v>
      </c>
      <c r="K29" s="38">
        <f t="shared" si="10"/>
        <v>9.0700000000000003E-2</v>
      </c>
      <c r="L29" s="38">
        <f t="shared" si="11"/>
        <v>1E-3</v>
      </c>
      <c r="M29" s="38">
        <f t="shared" si="12"/>
        <v>9.1700000000000004E-2</v>
      </c>
      <c r="N29" s="10">
        <f t="shared" si="13"/>
        <v>795.53004971125119</v>
      </c>
      <c r="O29" s="13">
        <f t="shared" si="3"/>
        <v>4.2080820462460901E-6</v>
      </c>
      <c r="P29" s="43">
        <f t="shared" si="14"/>
        <v>16975.796373299694</v>
      </c>
      <c r="Q29" s="44">
        <f t="shared" si="4"/>
        <v>8.9796160390346626E-5</v>
      </c>
      <c r="R29" s="10">
        <v>776668.27</v>
      </c>
      <c r="S29" s="10">
        <v>61919.33</v>
      </c>
      <c r="T29" s="10">
        <v>0</v>
      </c>
      <c r="U29" s="10"/>
      <c r="V29" s="10">
        <v>72112.22</v>
      </c>
      <c r="W29" s="10">
        <v>794.99</v>
      </c>
      <c r="X29" s="10">
        <f t="shared" si="5"/>
        <v>72332.885697219608</v>
      </c>
      <c r="Y29" s="10">
        <f t="shared" si="6"/>
        <v>795.53004971125119</v>
      </c>
      <c r="Z29" s="10">
        <f t="shared" si="7"/>
        <v>16975.796373299694</v>
      </c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x14ac:dyDescent="0.55000000000000004">
      <c r="A30" s="3">
        <v>6540</v>
      </c>
      <c r="B30" s="3" t="s">
        <v>68</v>
      </c>
      <c r="C30" s="3" t="s">
        <v>30</v>
      </c>
      <c r="D30" s="9" t="s">
        <v>69</v>
      </c>
      <c r="E30" s="10">
        <f t="shared" si="0"/>
        <v>40831.514567606333</v>
      </c>
      <c r="F30" s="11">
        <f t="shared" si="1"/>
        <v>2.1598475561714512E-4</v>
      </c>
      <c r="G30" s="10">
        <f t="shared" si="8"/>
        <v>10031.868206367899</v>
      </c>
      <c r="H30" s="11">
        <f t="shared" si="2"/>
        <v>5.3065153861687843E-5</v>
      </c>
      <c r="I30" s="11">
        <v>2.0383961753783186E-4</v>
      </c>
      <c r="J30" s="12">
        <f t="shared" si="9"/>
        <v>1.2145138079313255E-5</v>
      </c>
      <c r="K30" s="38">
        <f t="shared" si="10"/>
        <v>9.0700000000000003E-2</v>
      </c>
      <c r="L30" s="38">
        <f t="shared" si="11"/>
        <v>1E-3</v>
      </c>
      <c r="M30" s="38">
        <f t="shared" si="12"/>
        <v>9.1700000000000004E-2</v>
      </c>
      <c r="N30" s="10">
        <f t="shared" si="13"/>
        <v>449.12489076768736</v>
      </c>
      <c r="O30" s="13">
        <f t="shared" si="3"/>
        <v>2.3757171587015815E-6</v>
      </c>
      <c r="P30" s="43">
        <f t="shared" si="14"/>
        <v>9582.7433156002116</v>
      </c>
      <c r="Q30" s="44">
        <f t="shared" si="4"/>
        <v>5.0689436702986261E-5</v>
      </c>
      <c r="R30" s="10">
        <v>448807.65</v>
      </c>
      <c r="S30" s="10">
        <v>0</v>
      </c>
      <c r="T30" s="10">
        <v>0</v>
      </c>
      <c r="U30" s="10"/>
      <c r="V30" s="10">
        <v>40706.949999999997</v>
      </c>
      <c r="W30" s="10">
        <v>448.82</v>
      </c>
      <c r="X30" s="10">
        <f t="shared" si="5"/>
        <v>40831.514567606333</v>
      </c>
      <c r="Y30" s="10">
        <f t="shared" si="6"/>
        <v>449.12489076768736</v>
      </c>
      <c r="Z30" s="10">
        <f t="shared" si="7"/>
        <v>9582.7433156002116</v>
      </c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x14ac:dyDescent="0.55000000000000004">
      <c r="A31" s="3">
        <v>6543</v>
      </c>
      <c r="B31" s="3" t="s">
        <v>70</v>
      </c>
      <c r="C31" s="3" t="s">
        <v>30</v>
      </c>
      <c r="D31" s="9" t="s">
        <v>71</v>
      </c>
      <c r="E31" s="10">
        <f t="shared" si="0"/>
        <v>96281.475581854102</v>
      </c>
      <c r="F31" s="11">
        <f t="shared" si="1"/>
        <v>5.0929609626831852E-4</v>
      </c>
      <c r="G31" s="10">
        <f t="shared" si="8"/>
        <v>23656.287681802452</v>
      </c>
      <c r="H31" s="11">
        <f t="shared" si="2"/>
        <v>1.2513367598214253E-4</v>
      </c>
      <c r="I31" s="11">
        <v>5.2515368909205077E-4</v>
      </c>
      <c r="J31" s="12">
        <f t="shared" si="9"/>
        <v>-1.585759282373225E-5</v>
      </c>
      <c r="K31" s="38">
        <f t="shared" si="10"/>
        <v>9.0700000000000003E-2</v>
      </c>
      <c r="L31" s="38">
        <f t="shared" si="11"/>
        <v>1E-3</v>
      </c>
      <c r="M31" s="38">
        <f t="shared" si="12"/>
        <v>9.1700000000000004E-2</v>
      </c>
      <c r="N31" s="10">
        <f t="shared" si="13"/>
        <v>1059.9995862314422</v>
      </c>
      <c r="O31" s="13">
        <f t="shared" si="3"/>
        <v>5.6070354972358878E-6</v>
      </c>
      <c r="P31" s="43">
        <f t="shared" si="14"/>
        <v>22596.28809557101</v>
      </c>
      <c r="Q31" s="44">
        <f t="shared" si="4"/>
        <v>1.1952664048490663E-4</v>
      </c>
      <c r="R31" s="10">
        <v>1058308.8999999999</v>
      </c>
      <c r="S31" s="10">
        <v>272579.19</v>
      </c>
      <c r="T31" s="10">
        <v>0</v>
      </c>
      <c r="U31" s="10"/>
      <c r="V31" s="10">
        <v>95987.75</v>
      </c>
      <c r="W31" s="10">
        <v>1059.28</v>
      </c>
      <c r="X31" s="10">
        <f t="shared" si="5"/>
        <v>96281.475581854102</v>
      </c>
      <c r="Y31" s="10">
        <f t="shared" si="6"/>
        <v>1059.9995862314422</v>
      </c>
      <c r="Z31" s="10">
        <f t="shared" si="7"/>
        <v>22596.28809557101</v>
      </c>
      <c r="AA31" s="10"/>
      <c r="AB31" s="10"/>
      <c r="AC31" s="10"/>
      <c r="AD31" s="10"/>
      <c r="AE31" s="10"/>
      <c r="AF31" s="10"/>
      <c r="AG31" s="10"/>
      <c r="AH31" s="10"/>
      <c r="AI31" s="10"/>
    </row>
    <row r="32" spans="1:35" x14ac:dyDescent="0.55000000000000004">
      <c r="A32" s="3">
        <v>6544</v>
      </c>
      <c r="B32" s="3" t="s">
        <v>72</v>
      </c>
      <c r="C32" s="3" t="s">
        <v>30</v>
      </c>
      <c r="D32" s="9" t="s">
        <v>73</v>
      </c>
      <c r="E32" s="10">
        <f t="shared" si="0"/>
        <v>192469.54621353294</v>
      </c>
      <c r="F32" s="11">
        <f t="shared" si="1"/>
        <v>1.0180981122765566E-3</v>
      </c>
      <c r="G32" s="10">
        <f t="shared" si="8"/>
        <v>47287.752196898728</v>
      </c>
      <c r="H32" s="11">
        <f t="shared" si="2"/>
        <v>2.5013604589710988E-4</v>
      </c>
      <c r="I32" s="11">
        <v>1.052304320102898E-3</v>
      </c>
      <c r="J32" s="12">
        <f t="shared" si="9"/>
        <v>-3.4206207826341373E-5</v>
      </c>
      <c r="K32" s="38">
        <f t="shared" si="10"/>
        <v>9.0700000000000003E-2</v>
      </c>
      <c r="L32" s="38">
        <f t="shared" si="11"/>
        <v>1E-3</v>
      </c>
      <c r="M32" s="38">
        <f t="shared" si="12"/>
        <v>9.1700000000000004E-2</v>
      </c>
      <c r="N32" s="10">
        <f t="shared" si="13"/>
        <v>2117.0972024454468</v>
      </c>
      <c r="O32" s="13">
        <f t="shared" si="3"/>
        <v>1.11987205649895E-5</v>
      </c>
      <c r="P32" s="43">
        <f t="shared" si="14"/>
        <v>45170.654994453282</v>
      </c>
      <c r="Q32" s="44">
        <f t="shared" si="4"/>
        <v>2.3893732533212039E-4</v>
      </c>
      <c r="R32" s="10">
        <v>2115571.0099999998</v>
      </c>
      <c r="S32" s="10">
        <v>310386.82</v>
      </c>
      <c r="T32" s="10">
        <v>0</v>
      </c>
      <c r="U32" s="10"/>
      <c r="V32" s="10">
        <v>191882.38</v>
      </c>
      <c r="W32" s="10">
        <v>2115.66</v>
      </c>
      <c r="X32" s="10">
        <f t="shared" si="5"/>
        <v>192469.54621353294</v>
      </c>
      <c r="Y32" s="10">
        <f t="shared" si="6"/>
        <v>2117.0972024454468</v>
      </c>
      <c r="Z32" s="10">
        <f t="shared" si="7"/>
        <v>45170.654994453282</v>
      </c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 x14ac:dyDescent="0.55000000000000004">
      <c r="A33" s="3">
        <v>6545</v>
      </c>
      <c r="B33" s="3" t="s">
        <v>74</v>
      </c>
      <c r="C33" s="3" t="s">
        <v>30</v>
      </c>
      <c r="D33" s="9" t="s">
        <v>75</v>
      </c>
      <c r="E33" s="10">
        <f t="shared" si="0"/>
        <v>2040384.7851737821</v>
      </c>
      <c r="F33" s="11">
        <f t="shared" si="1"/>
        <v>1.0792938098365895E-2</v>
      </c>
      <c r="G33" s="10">
        <f t="shared" si="8"/>
        <v>501301.70971750602</v>
      </c>
      <c r="H33" s="11">
        <f t="shared" si="2"/>
        <v>2.6517146966106254E-3</v>
      </c>
      <c r="I33" s="11">
        <v>1.0585931818579496E-2</v>
      </c>
      <c r="J33" s="12">
        <f t="shared" si="9"/>
        <v>2.0700627978639981E-4</v>
      </c>
      <c r="K33" s="38">
        <f t="shared" si="10"/>
        <v>9.0700000000000003E-2</v>
      </c>
      <c r="L33" s="38">
        <f t="shared" si="11"/>
        <v>1E-3</v>
      </c>
      <c r="M33" s="38">
        <f t="shared" si="12"/>
        <v>9.1700000000000004E-2</v>
      </c>
      <c r="N33" s="10">
        <f t="shared" si="13"/>
        <v>22444.046257517966</v>
      </c>
      <c r="O33" s="13">
        <f t="shared" si="3"/>
        <v>1.1872133319873805E-4</v>
      </c>
      <c r="P33" s="43">
        <f t="shared" si="14"/>
        <v>478857.66345998808</v>
      </c>
      <c r="Q33" s="44">
        <f t="shared" si="4"/>
        <v>2.5329933634118877E-3</v>
      </c>
      <c r="R33" s="10">
        <v>22415778.190000001</v>
      </c>
      <c r="S33" s="10">
        <v>1550661.56</v>
      </c>
      <c r="T33" s="10">
        <v>0</v>
      </c>
      <c r="U33" s="10"/>
      <c r="V33" s="10">
        <v>2034160.1900000002</v>
      </c>
      <c r="W33" s="10">
        <v>22428.81</v>
      </c>
      <c r="X33" s="10">
        <f t="shared" si="5"/>
        <v>2040384.7851737821</v>
      </c>
      <c r="Y33" s="10">
        <f t="shared" si="6"/>
        <v>22444.046257517966</v>
      </c>
      <c r="Z33" s="10">
        <f t="shared" si="7"/>
        <v>478857.66345998808</v>
      </c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 x14ac:dyDescent="0.55000000000000004">
      <c r="A34" s="3">
        <v>6548</v>
      </c>
      <c r="B34" s="3" t="s">
        <v>76</v>
      </c>
      <c r="C34" s="3" t="s">
        <v>30</v>
      </c>
      <c r="D34" s="9" t="s">
        <v>77</v>
      </c>
      <c r="E34" s="10">
        <f t="shared" si="0"/>
        <v>182702.45979502195</v>
      </c>
      <c r="F34" s="11">
        <f t="shared" si="1"/>
        <v>9.6643356356870054E-4</v>
      </c>
      <c r="G34" s="10">
        <f t="shared" si="8"/>
        <v>44887.892782200899</v>
      </c>
      <c r="H34" s="11">
        <f t="shared" si="2"/>
        <v>2.3744160987904862E-4</v>
      </c>
      <c r="I34" s="11">
        <v>9.9799281203486584E-4</v>
      </c>
      <c r="J34" s="12">
        <f t="shared" si="9"/>
        <v>-3.15592484661653E-5</v>
      </c>
      <c r="K34" s="38">
        <f t="shared" si="10"/>
        <v>9.0700000000000003E-2</v>
      </c>
      <c r="L34" s="38">
        <f t="shared" si="11"/>
        <v>1E-3</v>
      </c>
      <c r="M34" s="38">
        <f t="shared" si="12"/>
        <v>9.1700000000000004E-2</v>
      </c>
      <c r="N34" s="10">
        <f t="shared" si="13"/>
        <v>2009.4741419711706</v>
      </c>
      <c r="O34" s="13">
        <f t="shared" si="3"/>
        <v>1.0629431361258932E-5</v>
      </c>
      <c r="P34" s="43">
        <f t="shared" si="14"/>
        <v>42878.418640229727</v>
      </c>
      <c r="Q34" s="44">
        <f t="shared" si="4"/>
        <v>2.2681217851778967E-4</v>
      </c>
      <c r="R34" s="10">
        <v>1999589.62</v>
      </c>
      <c r="S34" s="10">
        <v>151078.26999999999</v>
      </c>
      <c r="T34" s="10">
        <v>0</v>
      </c>
      <c r="U34" s="10"/>
      <c r="V34" s="10">
        <v>182145.09000000003</v>
      </c>
      <c r="W34" s="10">
        <v>2008.1100000000001</v>
      </c>
      <c r="X34" s="10">
        <f t="shared" si="5"/>
        <v>182702.45979502195</v>
      </c>
      <c r="Y34" s="10">
        <f t="shared" si="6"/>
        <v>2009.4741419711706</v>
      </c>
      <c r="Z34" s="10">
        <f t="shared" si="7"/>
        <v>42878.418640229727</v>
      </c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x14ac:dyDescent="0.55000000000000004">
      <c r="A35" s="3">
        <v>6549</v>
      </c>
      <c r="B35" s="3" t="s">
        <v>78</v>
      </c>
      <c r="C35" s="3" t="s">
        <v>30</v>
      </c>
      <c r="D35" s="9" t="s">
        <v>79</v>
      </c>
      <c r="E35" s="10">
        <f t="shared" si="0"/>
        <v>183905.75067055036</v>
      </c>
      <c r="F35" s="11">
        <f t="shared" si="1"/>
        <v>9.727985610085342E-4</v>
      </c>
      <c r="G35" s="10">
        <f t="shared" si="8"/>
        <v>45183.612016897161</v>
      </c>
      <c r="H35" s="11">
        <f t="shared" si="2"/>
        <v>2.3900586355206404E-4</v>
      </c>
      <c r="I35" s="11">
        <v>9.042206692267688E-4</v>
      </c>
      <c r="J35" s="12">
        <f t="shared" si="9"/>
        <v>6.8577891781765408E-5</v>
      </c>
      <c r="K35" s="38">
        <f t="shared" si="10"/>
        <v>9.0700000000000003E-2</v>
      </c>
      <c r="L35" s="38">
        <f t="shared" si="11"/>
        <v>1E-3</v>
      </c>
      <c r="M35" s="38">
        <f t="shared" si="12"/>
        <v>9.1700000000000004E-2</v>
      </c>
      <c r="N35" s="10">
        <f t="shared" si="13"/>
        <v>2022.7931836718922</v>
      </c>
      <c r="O35" s="13">
        <f t="shared" si="3"/>
        <v>1.0699884539331026E-5</v>
      </c>
      <c r="P35" s="43">
        <f t="shared" si="14"/>
        <v>43160.818833225268</v>
      </c>
      <c r="Q35" s="44">
        <f t="shared" si="4"/>
        <v>2.2830597901273301E-4</v>
      </c>
      <c r="R35" s="10">
        <v>2021404.0999999999</v>
      </c>
      <c r="S35" s="10">
        <v>56145.5</v>
      </c>
      <c r="T35" s="10">
        <v>0</v>
      </c>
      <c r="U35" s="10"/>
      <c r="V35" s="10">
        <v>183344.71</v>
      </c>
      <c r="W35" s="10">
        <v>2021.42</v>
      </c>
      <c r="X35" s="10">
        <f t="shared" si="5"/>
        <v>183905.75067055036</v>
      </c>
      <c r="Y35" s="10">
        <f t="shared" si="6"/>
        <v>2022.7931836718922</v>
      </c>
      <c r="Z35" s="10">
        <f t="shared" si="7"/>
        <v>43160.818833225268</v>
      </c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 x14ac:dyDescent="0.55000000000000004">
      <c r="A36" s="3">
        <v>6547</v>
      </c>
      <c r="B36" s="3" t="s">
        <v>80</v>
      </c>
      <c r="C36" s="3" t="s">
        <v>30</v>
      </c>
      <c r="D36" s="9" t="s">
        <v>81</v>
      </c>
      <c r="E36" s="10">
        <f t="shared" si="0"/>
        <v>32793.352573166747</v>
      </c>
      <c r="F36" s="11">
        <f t="shared" si="1"/>
        <v>1.7346562615635827E-4</v>
      </c>
      <c r="G36" s="10">
        <f t="shared" si="8"/>
        <v>8057.0229299357106</v>
      </c>
      <c r="H36" s="11">
        <f t="shared" si="2"/>
        <v>4.2618897362785592E-5</v>
      </c>
      <c r="I36" s="11">
        <v>1.6628847726420608E-4</v>
      </c>
      <c r="J36" s="12">
        <f t="shared" si="9"/>
        <v>7.1771488921521908E-6</v>
      </c>
      <c r="K36" s="38">
        <f t="shared" si="10"/>
        <v>9.0700000000000003E-2</v>
      </c>
      <c r="L36" s="38">
        <f t="shared" si="11"/>
        <v>1E-3</v>
      </c>
      <c r="M36" s="38">
        <f t="shared" si="12"/>
        <v>9.1700000000000004E-2</v>
      </c>
      <c r="N36" s="10">
        <f t="shared" si="13"/>
        <v>360.7549003401341</v>
      </c>
      <c r="O36" s="13">
        <f t="shared" si="3"/>
        <v>1.9082701147085852E-6</v>
      </c>
      <c r="P36" s="43">
        <f t="shared" si="14"/>
        <v>7696.2680295955761</v>
      </c>
      <c r="Q36" s="44">
        <f t="shared" si="4"/>
        <v>4.0710627248077E-5</v>
      </c>
      <c r="R36" s="10">
        <v>360455.04</v>
      </c>
      <c r="S36" s="10">
        <v>0</v>
      </c>
      <c r="T36" s="10">
        <v>0</v>
      </c>
      <c r="U36" s="10"/>
      <c r="V36" s="10">
        <v>32693.31</v>
      </c>
      <c r="W36" s="10">
        <v>360.51</v>
      </c>
      <c r="X36" s="10">
        <f t="shared" si="5"/>
        <v>32793.352573166747</v>
      </c>
      <c r="Y36" s="10">
        <f t="shared" si="6"/>
        <v>360.7549003401341</v>
      </c>
      <c r="Z36" s="10">
        <f t="shared" si="7"/>
        <v>7696.2680295955761</v>
      </c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 x14ac:dyDescent="0.55000000000000004">
      <c r="A37" s="3">
        <v>6606</v>
      </c>
      <c r="B37" s="3" t="s">
        <v>82</v>
      </c>
      <c r="C37" s="3" t="s">
        <v>30</v>
      </c>
      <c r="D37" s="9" t="s">
        <v>83</v>
      </c>
      <c r="E37" s="10">
        <f t="shared" si="0"/>
        <v>37769.844340282958</v>
      </c>
      <c r="F37" s="11">
        <f t="shared" si="1"/>
        <v>1.9978956661102017E-4</v>
      </c>
      <c r="G37" s="10">
        <f t="shared" si="8"/>
        <v>9279.7323788554349</v>
      </c>
      <c r="H37" s="11">
        <f t="shared" si="2"/>
        <v>4.9086612418479702E-5</v>
      </c>
      <c r="I37" s="11">
        <v>1.9250571867890555E-4</v>
      </c>
      <c r="J37" s="12">
        <f t="shared" si="9"/>
        <v>7.2838479321146233E-6</v>
      </c>
      <c r="K37" s="38">
        <f t="shared" si="10"/>
        <v>9.0700000000000003E-2</v>
      </c>
      <c r="L37" s="38">
        <f t="shared" si="11"/>
        <v>1E-3</v>
      </c>
      <c r="M37" s="38">
        <f t="shared" si="12"/>
        <v>9.1700000000000004E-2</v>
      </c>
      <c r="N37" s="10">
        <f t="shared" si="13"/>
        <v>415.53208611755753</v>
      </c>
      <c r="O37" s="13">
        <f t="shared" si="3"/>
        <v>2.1980227043153861E-6</v>
      </c>
      <c r="P37" s="43">
        <f t="shared" si="14"/>
        <v>8864.200292737878</v>
      </c>
      <c r="Q37" s="44">
        <f t="shared" si="4"/>
        <v>4.6888589714164317E-5</v>
      </c>
      <c r="R37" s="10">
        <v>415156</v>
      </c>
      <c r="S37" s="10">
        <v>6595.21</v>
      </c>
      <c r="T37" s="10">
        <v>0</v>
      </c>
      <c r="U37" s="10"/>
      <c r="V37" s="10">
        <v>37654.620000000003</v>
      </c>
      <c r="W37" s="10">
        <v>415.25</v>
      </c>
      <c r="X37" s="10">
        <f t="shared" si="5"/>
        <v>37769.844340282958</v>
      </c>
      <c r="Y37" s="10">
        <f t="shared" si="6"/>
        <v>415.53208611755753</v>
      </c>
      <c r="Z37" s="10">
        <f t="shared" si="7"/>
        <v>8864.200292737878</v>
      </c>
      <c r="AA37" s="10"/>
      <c r="AB37" s="10"/>
      <c r="AC37" s="10"/>
      <c r="AD37" s="10"/>
      <c r="AE37" s="10"/>
      <c r="AF37" s="10"/>
      <c r="AG37" s="10"/>
      <c r="AH37" s="10"/>
      <c r="AI37" s="10"/>
    </row>
    <row r="38" spans="1:35" x14ac:dyDescent="0.55000000000000004">
      <c r="A38" s="3">
        <v>6550</v>
      </c>
      <c r="B38" s="3" t="s">
        <v>84</v>
      </c>
      <c r="C38" s="3" t="s">
        <v>30</v>
      </c>
      <c r="D38" s="9" t="s">
        <v>85</v>
      </c>
      <c r="E38" s="10">
        <f t="shared" si="0"/>
        <v>247777.49398845716</v>
      </c>
      <c r="F38" s="11">
        <f t="shared" si="1"/>
        <v>1.310658251432647E-3</v>
      </c>
      <c r="G38" s="10">
        <f t="shared" si="8"/>
        <v>60876.591073562282</v>
      </c>
      <c r="H38" s="11">
        <f t="shared" si="2"/>
        <v>3.220163588117184E-4</v>
      </c>
      <c r="I38" s="11">
        <v>1.3042809465389268E-3</v>
      </c>
      <c r="J38" s="12">
        <f t="shared" si="9"/>
        <v>6.3773048937201988E-6</v>
      </c>
      <c r="K38" s="38">
        <f t="shared" si="10"/>
        <v>9.0700000000000003E-2</v>
      </c>
      <c r="L38" s="38">
        <f t="shared" si="11"/>
        <v>1E-3</v>
      </c>
      <c r="M38" s="38">
        <f t="shared" si="12"/>
        <v>9.1700000000000004E-2</v>
      </c>
      <c r="N38" s="10">
        <f t="shared" si="13"/>
        <v>2725.7203694473965</v>
      </c>
      <c r="O38" s="13">
        <f t="shared" si="3"/>
        <v>1.4418129087546179E-5</v>
      </c>
      <c r="P38" s="43">
        <f t="shared" si="14"/>
        <v>58150.870704114888</v>
      </c>
      <c r="Q38" s="44">
        <f t="shared" si="4"/>
        <v>3.0759822972417221E-4</v>
      </c>
      <c r="R38" s="10">
        <v>2723501.98</v>
      </c>
      <c r="S38" s="10">
        <v>295739.03000000003</v>
      </c>
      <c r="T38" s="10">
        <v>0</v>
      </c>
      <c r="U38" s="10"/>
      <c r="V38" s="10">
        <v>247021.6</v>
      </c>
      <c r="W38" s="10">
        <v>2723.87</v>
      </c>
      <c r="X38" s="10">
        <f t="shared" si="5"/>
        <v>247777.49398845716</v>
      </c>
      <c r="Y38" s="10">
        <f t="shared" si="6"/>
        <v>2725.7203694473965</v>
      </c>
      <c r="Z38" s="10">
        <f t="shared" si="7"/>
        <v>58150.870704114888</v>
      </c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x14ac:dyDescent="0.55000000000000004">
      <c r="A39" s="3">
        <v>6551</v>
      </c>
      <c r="B39" s="3" t="s">
        <v>86</v>
      </c>
      <c r="C39" s="3" t="s">
        <v>30</v>
      </c>
      <c r="D39" s="9" t="s">
        <v>87</v>
      </c>
      <c r="E39" s="10">
        <f t="shared" si="0"/>
        <v>1495333.699614268</v>
      </c>
      <c r="F39" s="11">
        <f t="shared" si="1"/>
        <v>7.9098041573382322E-3</v>
      </c>
      <c r="G39" s="10">
        <f t="shared" si="8"/>
        <v>367387.66456896882</v>
      </c>
      <c r="H39" s="11">
        <f t="shared" si="2"/>
        <v>1.9433551703623264E-3</v>
      </c>
      <c r="I39" s="11">
        <v>7.9416482039385318E-3</v>
      </c>
      <c r="J39" s="12">
        <f t="shared" si="9"/>
        <v>-3.184404660029963E-5</v>
      </c>
      <c r="K39" s="38">
        <f t="shared" si="10"/>
        <v>9.0700000000000003E-2</v>
      </c>
      <c r="L39" s="38">
        <f t="shared" si="11"/>
        <v>1E-3</v>
      </c>
      <c r="M39" s="38">
        <f t="shared" si="12"/>
        <v>9.1700000000000004E-2</v>
      </c>
      <c r="N39" s="10">
        <f t="shared" si="13"/>
        <v>16447.9757939023</v>
      </c>
      <c r="O39" s="13">
        <f t="shared" si="3"/>
        <v>8.7004169937430904E-5</v>
      </c>
      <c r="P39" s="43">
        <f t="shared" si="14"/>
        <v>350939.68877506652</v>
      </c>
      <c r="Q39" s="44">
        <f t="shared" si="4"/>
        <v>1.8563510004248954E-3</v>
      </c>
      <c r="R39" s="10">
        <v>16303788.109999999</v>
      </c>
      <c r="S39" s="10">
        <v>1762525.65</v>
      </c>
      <c r="T39" s="10">
        <v>0</v>
      </c>
      <c r="U39" s="10"/>
      <c r="V39" s="10">
        <v>1490771.89</v>
      </c>
      <c r="W39" s="10">
        <v>16436.809999999998</v>
      </c>
      <c r="X39" s="10">
        <f t="shared" si="5"/>
        <v>1495333.699614268</v>
      </c>
      <c r="Y39" s="10">
        <f t="shared" si="6"/>
        <v>16447.9757939023</v>
      </c>
      <c r="Z39" s="10">
        <f t="shared" si="7"/>
        <v>350939.68877506652</v>
      </c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x14ac:dyDescent="0.55000000000000004">
      <c r="A40" s="3">
        <v>6555</v>
      </c>
      <c r="B40" s="3" t="s">
        <v>88</v>
      </c>
      <c r="C40" s="3" t="s">
        <v>30</v>
      </c>
      <c r="D40" s="9" t="s">
        <v>89</v>
      </c>
      <c r="E40" s="10">
        <f t="shared" si="0"/>
        <v>761091.33885184443</v>
      </c>
      <c r="F40" s="11">
        <f t="shared" si="1"/>
        <v>4.0259130371484066E-3</v>
      </c>
      <c r="G40" s="10">
        <f t="shared" si="8"/>
        <v>186992.11929136989</v>
      </c>
      <c r="H40" s="11">
        <f t="shared" si="2"/>
        <v>9.8912439607420151E-4</v>
      </c>
      <c r="I40" s="11">
        <v>4.0459697123352532E-3</v>
      </c>
      <c r="J40" s="12">
        <f t="shared" si="9"/>
        <v>-2.0056675186846604E-5</v>
      </c>
      <c r="K40" s="38">
        <f t="shared" si="10"/>
        <v>9.0700000000000003E-2</v>
      </c>
      <c r="L40" s="38">
        <f t="shared" si="11"/>
        <v>1E-3</v>
      </c>
      <c r="M40" s="38">
        <f t="shared" si="12"/>
        <v>9.1700000000000004E-2</v>
      </c>
      <c r="N40" s="10">
        <f t="shared" si="13"/>
        <v>8371.6831606489741</v>
      </c>
      <c r="O40" s="13">
        <f t="shared" si="3"/>
        <v>4.4283342430590058E-5</v>
      </c>
      <c r="P40" s="43">
        <f t="shared" si="14"/>
        <v>178620.43613072092</v>
      </c>
      <c r="Q40" s="44">
        <f t="shared" si="4"/>
        <v>9.4484105364361145E-4</v>
      </c>
      <c r="R40" s="10">
        <v>8365710.5599999996</v>
      </c>
      <c r="S40" s="10">
        <v>1252706.8600000001</v>
      </c>
      <c r="T40" s="10">
        <v>0</v>
      </c>
      <c r="U40" s="10"/>
      <c r="V40" s="10">
        <v>758769.48</v>
      </c>
      <c r="W40" s="10">
        <v>8366</v>
      </c>
      <c r="X40" s="10">
        <f t="shared" si="5"/>
        <v>761091.33885184443</v>
      </c>
      <c r="Y40" s="10">
        <f t="shared" si="6"/>
        <v>8371.6831606489741</v>
      </c>
      <c r="Z40" s="10">
        <f t="shared" si="7"/>
        <v>178620.43613072092</v>
      </c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x14ac:dyDescent="0.55000000000000004">
      <c r="A41" s="3">
        <v>6557</v>
      </c>
      <c r="B41" s="3" t="s">
        <v>90</v>
      </c>
      <c r="C41" s="3" t="s">
        <v>30</v>
      </c>
      <c r="D41" s="9" t="s">
        <v>91</v>
      </c>
      <c r="E41" s="10">
        <f t="shared" si="0"/>
        <v>315683.3040204611</v>
      </c>
      <c r="F41" s="11">
        <f t="shared" si="1"/>
        <v>1.6698567759072303E-3</v>
      </c>
      <c r="G41" s="10">
        <f t="shared" si="8"/>
        <v>77560.214564163412</v>
      </c>
      <c r="H41" s="11">
        <f t="shared" si="2"/>
        <v>4.10267024518954E-4</v>
      </c>
      <c r="I41" s="11">
        <v>1.5809249574187223E-3</v>
      </c>
      <c r="J41" s="12">
        <f t="shared" si="9"/>
        <v>8.8931818488508082E-5</v>
      </c>
      <c r="K41" s="38">
        <f t="shared" si="10"/>
        <v>9.0700000000000003E-2</v>
      </c>
      <c r="L41" s="38">
        <f t="shared" si="11"/>
        <v>1E-3</v>
      </c>
      <c r="M41" s="38">
        <f t="shared" si="12"/>
        <v>9.1700000000000004E-2</v>
      </c>
      <c r="N41" s="10">
        <f t="shared" si="13"/>
        <v>3472.5373500383521</v>
      </c>
      <c r="O41" s="13">
        <f t="shared" si="3"/>
        <v>1.8368535648551875E-5</v>
      </c>
      <c r="P41" s="43">
        <f t="shared" si="14"/>
        <v>74087.677214125055</v>
      </c>
      <c r="Q41" s="44">
        <f t="shared" si="4"/>
        <v>3.9189848887040207E-4</v>
      </c>
      <c r="R41" s="10">
        <v>3469902.7</v>
      </c>
      <c r="S41" s="10">
        <v>137809.26999999999</v>
      </c>
      <c r="T41" s="10">
        <v>0</v>
      </c>
      <c r="U41" s="10"/>
      <c r="V41" s="10">
        <v>314720.25</v>
      </c>
      <c r="W41" s="10">
        <v>3470.18</v>
      </c>
      <c r="X41" s="10">
        <f t="shared" si="5"/>
        <v>315683.3040204611</v>
      </c>
      <c r="Y41" s="10">
        <f t="shared" si="6"/>
        <v>3472.5373500383521</v>
      </c>
      <c r="Z41" s="10">
        <f t="shared" si="7"/>
        <v>74087.677214125055</v>
      </c>
      <c r="AA41" s="10"/>
      <c r="AB41" s="10"/>
      <c r="AC41" s="10"/>
      <c r="AD41" s="10"/>
      <c r="AE41" s="10"/>
      <c r="AF41" s="10"/>
      <c r="AG41" s="10"/>
      <c r="AH41" s="10"/>
      <c r="AI41" s="10"/>
    </row>
    <row r="42" spans="1:35" x14ac:dyDescent="0.55000000000000004">
      <c r="A42" s="3">
        <v>6559</v>
      </c>
      <c r="B42" s="3" t="s">
        <v>92</v>
      </c>
      <c r="C42" s="3" t="s">
        <v>30</v>
      </c>
      <c r="D42" s="9" t="s">
        <v>93</v>
      </c>
      <c r="E42" s="10">
        <f t="shared" si="0"/>
        <v>176951.39504063324</v>
      </c>
      <c r="F42" s="11">
        <f t="shared" si="1"/>
        <v>9.3601239676484966E-4</v>
      </c>
      <c r="G42" s="10">
        <f t="shared" si="8"/>
        <v>43474.913130077373</v>
      </c>
      <c r="H42" s="11">
        <f t="shared" si="2"/>
        <v>2.2996743048385139E-4</v>
      </c>
      <c r="I42" s="11">
        <v>9.1682823966655717E-4</v>
      </c>
      <c r="J42" s="12">
        <f t="shared" si="9"/>
        <v>1.9184157098292489E-5</v>
      </c>
      <c r="K42" s="38">
        <f t="shared" si="10"/>
        <v>9.0700000000000003E-2</v>
      </c>
      <c r="L42" s="38">
        <f t="shared" si="11"/>
        <v>1E-3</v>
      </c>
      <c r="M42" s="38">
        <f t="shared" si="12"/>
        <v>9.1700000000000004E-2</v>
      </c>
      <c r="N42" s="10">
        <f t="shared" si="13"/>
        <v>1946.2111955910332</v>
      </c>
      <c r="O42" s="13">
        <f t="shared" si="3"/>
        <v>1.0294791998545339E-5</v>
      </c>
      <c r="P42" s="43">
        <f t="shared" si="14"/>
        <v>41528.701934486344</v>
      </c>
      <c r="Q42" s="44">
        <f t="shared" si="4"/>
        <v>2.1967263848530607E-4</v>
      </c>
      <c r="R42" s="10">
        <v>1919899.9400000002</v>
      </c>
      <c r="S42" s="10">
        <v>354197.09</v>
      </c>
      <c r="T42" s="10">
        <v>0</v>
      </c>
      <c r="U42" s="10"/>
      <c r="V42" s="10">
        <v>176411.57</v>
      </c>
      <c r="W42" s="10">
        <v>1944.89</v>
      </c>
      <c r="X42" s="10">
        <f t="shared" si="5"/>
        <v>176951.39504063324</v>
      </c>
      <c r="Y42" s="10">
        <f t="shared" si="6"/>
        <v>1946.2111955910332</v>
      </c>
      <c r="Z42" s="10">
        <f t="shared" si="7"/>
        <v>41528.701934486344</v>
      </c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x14ac:dyDescent="0.55000000000000004">
      <c r="A43" s="3">
        <v>6560</v>
      </c>
      <c r="B43" s="3" t="s">
        <v>94</v>
      </c>
      <c r="C43" s="3" t="s">
        <v>30</v>
      </c>
      <c r="D43" s="9" t="s">
        <v>95</v>
      </c>
      <c r="E43" s="10">
        <f t="shared" si="0"/>
        <v>66702.117932462745</v>
      </c>
      <c r="F43" s="11">
        <f t="shared" si="1"/>
        <v>3.5283140469686278E-4</v>
      </c>
      <c r="G43" s="10">
        <f t="shared" si="8"/>
        <v>16387.980208172612</v>
      </c>
      <c r="H43" s="11">
        <f t="shared" si="2"/>
        <v>8.6686813795755599E-5</v>
      </c>
      <c r="I43" s="11">
        <v>3.5755918356416091E-4</v>
      </c>
      <c r="J43" s="12">
        <f t="shared" si="9"/>
        <v>-4.727778867298128E-6</v>
      </c>
      <c r="K43" s="38">
        <f t="shared" si="10"/>
        <v>9.0700000000000003E-2</v>
      </c>
      <c r="L43" s="38">
        <f t="shared" si="11"/>
        <v>1E-3</v>
      </c>
      <c r="M43" s="38">
        <f t="shared" si="12"/>
        <v>9.1700000000000004E-2</v>
      </c>
      <c r="N43" s="10">
        <f t="shared" si="13"/>
        <v>733.66805437401479</v>
      </c>
      <c r="O43" s="13">
        <f t="shared" si="3"/>
        <v>3.8808532356963554E-6</v>
      </c>
      <c r="P43" s="43">
        <f t="shared" si="14"/>
        <v>15654.312153798597</v>
      </c>
      <c r="Q43" s="44">
        <f t="shared" si="4"/>
        <v>8.2805960560059245E-5</v>
      </c>
      <c r="R43" s="10">
        <v>733174.09</v>
      </c>
      <c r="S43" s="10">
        <v>188555.63</v>
      </c>
      <c r="T43" s="10">
        <v>0</v>
      </c>
      <c r="U43" s="10"/>
      <c r="V43" s="10">
        <v>66498.63</v>
      </c>
      <c r="W43" s="10">
        <v>733.17</v>
      </c>
      <c r="X43" s="10">
        <f t="shared" si="5"/>
        <v>66702.117932462745</v>
      </c>
      <c r="Y43" s="10">
        <f t="shared" si="6"/>
        <v>733.66805437401479</v>
      </c>
      <c r="Z43" s="10">
        <f t="shared" si="7"/>
        <v>15654.312153798597</v>
      </c>
      <c r="AA43" s="10"/>
      <c r="AB43" s="10"/>
      <c r="AC43" s="10"/>
      <c r="AD43" s="10"/>
      <c r="AE43" s="10"/>
      <c r="AF43" s="10"/>
      <c r="AG43" s="10"/>
      <c r="AH43" s="10"/>
      <c r="AI43" s="10"/>
    </row>
    <row r="44" spans="1:35" x14ac:dyDescent="0.55000000000000004">
      <c r="A44" s="3">
        <v>6561</v>
      </c>
      <c r="B44" s="3" t="s">
        <v>96</v>
      </c>
      <c r="C44" s="3" t="s">
        <v>30</v>
      </c>
      <c r="D44" s="9" t="s">
        <v>97</v>
      </c>
      <c r="E44" s="10">
        <f t="shared" si="0"/>
        <v>333772.41842245363</v>
      </c>
      <c r="F44" s="11">
        <f t="shared" si="1"/>
        <v>1.7655420081308846E-3</v>
      </c>
      <c r="G44" s="10">
        <f t="shared" si="8"/>
        <v>82004.011408536797</v>
      </c>
      <c r="H44" s="11">
        <f t="shared" si="2"/>
        <v>4.3377319091048131E-4</v>
      </c>
      <c r="I44" s="11">
        <v>1.8078315697316939E-3</v>
      </c>
      <c r="J44" s="12">
        <f t="shared" si="9"/>
        <v>-4.2289561600809301E-5</v>
      </c>
      <c r="K44" s="38">
        <f t="shared" si="10"/>
        <v>9.0700000000000003E-2</v>
      </c>
      <c r="L44" s="38">
        <f t="shared" si="11"/>
        <v>1E-3</v>
      </c>
      <c r="M44" s="38">
        <f t="shared" si="12"/>
        <v>9.1700000000000004E-2</v>
      </c>
      <c r="N44" s="10">
        <f t="shared" si="13"/>
        <v>3671.0020788515853</v>
      </c>
      <c r="O44" s="13">
        <f t="shared" si="3"/>
        <v>1.9418346227593104E-5</v>
      </c>
      <c r="P44" s="43">
        <f t="shared" si="14"/>
        <v>78333.009329685214</v>
      </c>
      <c r="Q44" s="44">
        <f t="shared" si="4"/>
        <v>4.1435484468288822E-4</v>
      </c>
      <c r="R44" s="10">
        <v>3668434.3800000004</v>
      </c>
      <c r="S44" s="10">
        <v>1068513.7400000002</v>
      </c>
      <c r="T44" s="10">
        <v>0</v>
      </c>
      <c r="U44" s="10"/>
      <c r="V44" s="10">
        <v>332754.17999999993</v>
      </c>
      <c r="W44" s="10">
        <v>3668.5099999999998</v>
      </c>
      <c r="X44" s="10">
        <f t="shared" si="5"/>
        <v>333772.41842245363</v>
      </c>
      <c r="Y44" s="10">
        <f t="shared" si="6"/>
        <v>3671.0020788515853</v>
      </c>
      <c r="Z44" s="10">
        <f t="shared" si="7"/>
        <v>78333.009329685214</v>
      </c>
      <c r="AA44" s="10"/>
      <c r="AB44" s="10"/>
      <c r="AC44" s="10"/>
      <c r="AD44" s="10"/>
      <c r="AE44" s="10"/>
      <c r="AF44" s="10"/>
      <c r="AG44" s="10"/>
      <c r="AH44" s="10"/>
      <c r="AI44" s="10"/>
    </row>
    <row r="45" spans="1:35" x14ac:dyDescent="0.55000000000000004">
      <c r="A45" s="3">
        <v>6570</v>
      </c>
      <c r="B45" s="3" t="s">
        <v>98</v>
      </c>
      <c r="C45" s="3" t="s">
        <v>30</v>
      </c>
      <c r="D45" s="9" t="s">
        <v>99</v>
      </c>
      <c r="E45" s="10">
        <f t="shared" si="0"/>
        <v>53538.339235956861</v>
      </c>
      <c r="F45" s="11">
        <f t="shared" si="1"/>
        <v>2.831995148472848E-4</v>
      </c>
      <c r="G45" s="10">
        <f t="shared" si="8"/>
        <v>13153.826282601434</v>
      </c>
      <c r="H45" s="11">
        <f t="shared" si="2"/>
        <v>6.9579244981815547E-5</v>
      </c>
      <c r="I45" s="11">
        <v>2.8405622350819099E-4</v>
      </c>
      <c r="J45" s="12">
        <f t="shared" si="9"/>
        <v>-8.5670866090619508E-7</v>
      </c>
      <c r="K45" s="38">
        <f t="shared" si="10"/>
        <v>9.0700000000000003E-2</v>
      </c>
      <c r="L45" s="38">
        <f t="shared" si="11"/>
        <v>1E-3</v>
      </c>
      <c r="M45" s="38">
        <f t="shared" si="12"/>
        <v>9.1700000000000004E-2</v>
      </c>
      <c r="N45" s="10">
        <f t="shared" si="13"/>
        <v>588.9197912628656</v>
      </c>
      <c r="O45" s="13">
        <f t="shared" si="3"/>
        <v>3.1151843996235786E-6</v>
      </c>
      <c r="P45" s="43">
        <f t="shared" si="14"/>
        <v>12564.906491338568</v>
      </c>
      <c r="Q45" s="44">
        <f t="shared" si="4"/>
        <v>6.6464060582191965E-5</v>
      </c>
      <c r="R45" s="10">
        <v>588479.41</v>
      </c>
      <c r="S45" s="10">
        <v>0</v>
      </c>
      <c r="T45" s="10">
        <v>0</v>
      </c>
      <c r="U45" s="10"/>
      <c r="V45" s="10">
        <v>53375.01</v>
      </c>
      <c r="W45" s="10">
        <v>588.52</v>
      </c>
      <c r="X45" s="10">
        <f t="shared" si="5"/>
        <v>53538.339235956861</v>
      </c>
      <c r="Y45" s="10">
        <f t="shared" si="6"/>
        <v>588.9197912628656</v>
      </c>
      <c r="Z45" s="10">
        <f t="shared" si="7"/>
        <v>12564.906491338568</v>
      </c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 x14ac:dyDescent="0.55000000000000004">
      <c r="A46" s="3">
        <v>6571</v>
      </c>
      <c r="B46" s="3" t="s">
        <v>100</v>
      </c>
      <c r="C46" s="3" t="s">
        <v>30</v>
      </c>
      <c r="D46" s="9" t="s">
        <v>101</v>
      </c>
      <c r="E46" s="10">
        <f t="shared" si="0"/>
        <v>252463.59987632369</v>
      </c>
      <c r="F46" s="11">
        <f t="shared" si="1"/>
        <v>1.3354461498416342E-3</v>
      </c>
      <c r="G46" s="10">
        <f t="shared" si="8"/>
        <v>62027.397347453414</v>
      </c>
      <c r="H46" s="11">
        <f t="shared" si="2"/>
        <v>3.2810373064842821E-4</v>
      </c>
      <c r="I46" s="11">
        <v>1.4974691379991652E-3</v>
      </c>
      <c r="J46" s="12">
        <f t="shared" si="9"/>
        <v>-1.6202298815753101E-4</v>
      </c>
      <c r="K46" s="38">
        <f t="shared" si="10"/>
        <v>9.0700000000000003E-2</v>
      </c>
      <c r="L46" s="38">
        <f t="shared" si="11"/>
        <v>1E-3</v>
      </c>
      <c r="M46" s="38">
        <f t="shared" si="12"/>
        <v>9.1700000000000004E-2</v>
      </c>
      <c r="N46" s="10">
        <f t="shared" si="13"/>
        <v>2776.7450077884787</v>
      </c>
      <c r="O46" s="13">
        <f t="shared" si="3"/>
        <v>1.4688031983856938E-5</v>
      </c>
      <c r="P46" s="43">
        <f t="shared" si="14"/>
        <v>59250.652339664935</v>
      </c>
      <c r="Q46" s="44">
        <f t="shared" si="4"/>
        <v>3.1341569866457129E-4</v>
      </c>
      <c r="R46" s="10">
        <v>2775011.4899999998</v>
      </c>
      <c r="S46" s="10">
        <v>183853.6</v>
      </c>
      <c r="T46" s="10">
        <v>0</v>
      </c>
      <c r="U46" s="10"/>
      <c r="V46" s="10">
        <v>251693.41</v>
      </c>
      <c r="W46" s="10">
        <v>2774.86</v>
      </c>
      <c r="X46" s="10">
        <f t="shared" si="5"/>
        <v>252463.59987632369</v>
      </c>
      <c r="Y46" s="10">
        <f t="shared" si="6"/>
        <v>2776.7450077884787</v>
      </c>
      <c r="Z46" s="10">
        <f t="shared" si="7"/>
        <v>59250.652339664935</v>
      </c>
      <c r="AA46" s="10"/>
      <c r="AB46" s="10"/>
      <c r="AC46" s="10"/>
      <c r="AD46" s="10"/>
      <c r="AE46" s="10"/>
      <c r="AF46" s="10"/>
      <c r="AG46" s="10"/>
      <c r="AH46" s="10"/>
      <c r="AI46" s="10"/>
    </row>
    <row r="47" spans="1:35" x14ac:dyDescent="0.55000000000000004">
      <c r="A47" s="3">
        <v>6572</v>
      </c>
      <c r="B47" s="3" t="s">
        <v>102</v>
      </c>
      <c r="C47" s="3" t="s">
        <v>30</v>
      </c>
      <c r="D47" s="9" t="s">
        <v>103</v>
      </c>
      <c r="E47" s="10">
        <f t="shared" si="0"/>
        <v>2729100.8289502556</v>
      </c>
      <c r="F47" s="11">
        <f t="shared" si="1"/>
        <v>1.4436010562855889E-2</v>
      </c>
      <c r="G47" s="10">
        <f t="shared" si="8"/>
        <v>670511.98915351473</v>
      </c>
      <c r="H47" s="11">
        <f t="shared" si="2"/>
        <v>3.546779237784653E-3</v>
      </c>
      <c r="I47" s="11">
        <v>1.406846234553024E-2</v>
      </c>
      <c r="J47" s="12">
        <f t="shared" si="9"/>
        <v>3.6754821732564932E-4</v>
      </c>
      <c r="K47" s="38">
        <f t="shared" si="10"/>
        <v>9.0700000000000003E-2</v>
      </c>
      <c r="L47" s="38">
        <f t="shared" si="11"/>
        <v>1E-3</v>
      </c>
      <c r="M47" s="38">
        <f t="shared" si="12"/>
        <v>9.1700000000000004E-2</v>
      </c>
      <c r="N47" s="10">
        <f t="shared" si="13"/>
        <v>30019.638988038529</v>
      </c>
      <c r="O47" s="13">
        <f t="shared" si="3"/>
        <v>1.5879362936221649E-4</v>
      </c>
      <c r="P47" s="43">
        <f t="shared" si="14"/>
        <v>640492.35016547621</v>
      </c>
      <c r="Q47" s="44">
        <f t="shared" si="4"/>
        <v>3.3879856084224362E-3</v>
      </c>
      <c r="R47" s="10">
        <v>29997276.899999999</v>
      </c>
      <c r="S47" s="10">
        <v>6249237.79</v>
      </c>
      <c r="T47" s="10">
        <v>0</v>
      </c>
      <c r="U47" s="10"/>
      <c r="V47" s="10">
        <v>2720775.17</v>
      </c>
      <c r="W47" s="10">
        <v>29999.26</v>
      </c>
      <c r="X47" s="10">
        <f t="shared" si="5"/>
        <v>2729100.8289502556</v>
      </c>
      <c r="Y47" s="10">
        <f t="shared" si="6"/>
        <v>30019.638988038529</v>
      </c>
      <c r="Z47" s="10">
        <f t="shared" si="7"/>
        <v>640492.35016547621</v>
      </c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5" x14ac:dyDescent="0.55000000000000004">
      <c r="A48" s="3">
        <v>6576</v>
      </c>
      <c r="B48" s="3" t="s">
        <v>104</v>
      </c>
      <c r="C48" s="3" t="s">
        <v>30</v>
      </c>
      <c r="D48" s="9" t="s">
        <v>105</v>
      </c>
      <c r="E48" s="10">
        <f t="shared" si="0"/>
        <v>22982.733349269063</v>
      </c>
      <c r="F48" s="11">
        <f t="shared" si="1"/>
        <v>1.2157080378776873E-4</v>
      </c>
      <c r="G48" s="10">
        <f t="shared" si="8"/>
        <v>5646.6766228846182</v>
      </c>
      <c r="H48" s="11">
        <f t="shared" si="2"/>
        <v>2.986898926865541E-5</v>
      </c>
      <c r="I48" s="11">
        <v>1.2637676222935522E-4</v>
      </c>
      <c r="J48" s="12">
        <f t="shared" si="9"/>
        <v>-4.8059584415864913E-6</v>
      </c>
      <c r="K48" s="38">
        <f t="shared" si="10"/>
        <v>9.0700000000000003E-2</v>
      </c>
      <c r="L48" s="38">
        <f t="shared" si="11"/>
        <v>1E-3</v>
      </c>
      <c r="M48" s="38">
        <f t="shared" si="12"/>
        <v>9.1700000000000004E-2</v>
      </c>
      <c r="N48" s="10">
        <f t="shared" si="13"/>
        <v>252.86165645044099</v>
      </c>
      <c r="O48" s="13">
        <f t="shared" si="3"/>
        <v>1.3375517330606984E-6</v>
      </c>
      <c r="P48" s="43">
        <f t="shared" si="14"/>
        <v>5393.8149664341772</v>
      </c>
      <c r="Q48" s="44">
        <f t="shared" si="4"/>
        <v>2.8531437535594712E-5</v>
      </c>
      <c r="R48" s="10">
        <v>252618.63</v>
      </c>
      <c r="S48" s="10">
        <v>870</v>
      </c>
      <c r="T48" s="10">
        <v>0</v>
      </c>
      <c r="U48" s="10"/>
      <c r="V48" s="10">
        <v>22912.62</v>
      </c>
      <c r="W48" s="10">
        <v>252.69</v>
      </c>
      <c r="X48" s="10">
        <f t="shared" si="5"/>
        <v>22982.733349269063</v>
      </c>
      <c r="Y48" s="10">
        <f t="shared" si="6"/>
        <v>252.86165645044099</v>
      </c>
      <c r="Z48" s="10">
        <f t="shared" si="7"/>
        <v>5393.8149664341772</v>
      </c>
      <c r="AA48" s="10"/>
      <c r="AB48" s="10"/>
      <c r="AC48" s="10"/>
      <c r="AD48" s="10"/>
      <c r="AE48" s="10"/>
      <c r="AF48" s="10"/>
      <c r="AG48" s="10"/>
      <c r="AH48" s="10"/>
      <c r="AI48" s="10"/>
    </row>
    <row r="49" spans="1:35" x14ac:dyDescent="0.55000000000000004">
      <c r="A49" s="3">
        <v>6577</v>
      </c>
      <c r="B49" s="3" t="s">
        <v>106</v>
      </c>
      <c r="C49" s="3" t="s">
        <v>30</v>
      </c>
      <c r="D49" s="9" t="s">
        <v>107</v>
      </c>
      <c r="E49" s="10">
        <f t="shared" si="0"/>
        <v>48166.722061054723</v>
      </c>
      <c r="F49" s="11">
        <f t="shared" si="1"/>
        <v>2.5478549604156231E-4</v>
      </c>
      <c r="G49" s="10">
        <f t="shared" si="8"/>
        <v>11834.091984281067</v>
      </c>
      <c r="H49" s="11">
        <f t="shared" si="2"/>
        <v>6.2598301636441152E-5</v>
      </c>
      <c r="I49" s="11">
        <v>2.515911035942649E-4</v>
      </c>
      <c r="J49" s="12">
        <f t="shared" si="9"/>
        <v>3.1943924472974073E-6</v>
      </c>
      <c r="K49" s="38">
        <f t="shared" si="10"/>
        <v>9.0700000000000003E-2</v>
      </c>
      <c r="L49" s="38">
        <f t="shared" si="11"/>
        <v>1E-3</v>
      </c>
      <c r="M49" s="38">
        <f t="shared" si="12"/>
        <v>9.1700000000000004E-2</v>
      </c>
      <c r="N49" s="10">
        <f t="shared" si="13"/>
        <v>529.84969121826748</v>
      </c>
      <c r="O49" s="13">
        <f t="shared" si="3"/>
        <v>2.8027237608861024E-6</v>
      </c>
      <c r="P49" s="43">
        <f t="shared" si="14"/>
        <v>11304.2422930628</v>
      </c>
      <c r="Q49" s="44">
        <f t="shared" si="4"/>
        <v>5.9795577875555051E-5</v>
      </c>
      <c r="R49" s="10">
        <v>515412.59</v>
      </c>
      <c r="S49" s="10">
        <v>0</v>
      </c>
      <c r="T49" s="10">
        <v>0</v>
      </c>
      <c r="U49" s="10"/>
      <c r="V49" s="10">
        <v>48019.78</v>
      </c>
      <c r="W49" s="10">
        <v>529.49</v>
      </c>
      <c r="X49" s="10">
        <f t="shared" si="5"/>
        <v>48166.722061054723</v>
      </c>
      <c r="Y49" s="10">
        <f t="shared" si="6"/>
        <v>529.84969121826748</v>
      </c>
      <c r="Z49" s="10">
        <f t="shared" si="7"/>
        <v>11304.2422930628</v>
      </c>
      <c r="AA49" s="10"/>
      <c r="AB49" s="10"/>
      <c r="AC49" s="10"/>
      <c r="AD49" s="10"/>
      <c r="AE49" s="10"/>
      <c r="AF49" s="10"/>
      <c r="AG49" s="10"/>
      <c r="AH49" s="10"/>
      <c r="AI49" s="10"/>
    </row>
    <row r="50" spans="1:35" x14ac:dyDescent="0.55000000000000004">
      <c r="A50" s="3">
        <v>6578</v>
      </c>
      <c r="B50" s="3" t="s">
        <v>108</v>
      </c>
      <c r="C50" s="3" t="s">
        <v>30</v>
      </c>
      <c r="D50" s="9" t="s">
        <v>109</v>
      </c>
      <c r="E50" s="10">
        <f t="shared" si="0"/>
        <v>173199.14807311288</v>
      </c>
      <c r="F50" s="11">
        <f t="shared" si="1"/>
        <v>9.1616429284616682E-4</v>
      </c>
      <c r="G50" s="10">
        <f t="shared" si="8"/>
        <v>42553.300902295938</v>
      </c>
      <c r="H50" s="11">
        <f t="shared" si="2"/>
        <v>2.2509241681122448E-4</v>
      </c>
      <c r="I50" s="11">
        <v>9.4771733590083324E-4</v>
      </c>
      <c r="J50" s="12">
        <f t="shared" si="9"/>
        <v>-3.1553043054666414E-5</v>
      </c>
      <c r="K50" s="38">
        <f t="shared" si="10"/>
        <v>9.0700000000000003E-2</v>
      </c>
      <c r="L50" s="38">
        <f t="shared" si="11"/>
        <v>1E-3</v>
      </c>
      <c r="M50" s="38">
        <f t="shared" si="12"/>
        <v>9.1700000000000004E-2</v>
      </c>
      <c r="N50" s="10">
        <f t="shared" si="13"/>
        <v>1905.213363999856</v>
      </c>
      <c r="O50" s="13">
        <f t="shared" si="3"/>
        <v>1.0077927482721615E-5</v>
      </c>
      <c r="P50" s="43">
        <f t="shared" si="14"/>
        <v>40648.08753829608</v>
      </c>
      <c r="Q50" s="44">
        <f t="shared" si="4"/>
        <v>2.1501448932850285E-4</v>
      </c>
      <c r="R50" s="10">
        <v>1903761.04</v>
      </c>
      <c r="S50" s="10">
        <v>28831.06</v>
      </c>
      <c r="T50" s="10">
        <v>0</v>
      </c>
      <c r="U50" s="10"/>
      <c r="V50" s="10">
        <v>172670.77</v>
      </c>
      <c r="W50" s="10">
        <v>1903.92</v>
      </c>
      <c r="X50" s="10">
        <f t="shared" si="5"/>
        <v>173199.14807311288</v>
      </c>
      <c r="Y50" s="10">
        <f t="shared" si="6"/>
        <v>1905.213363999856</v>
      </c>
      <c r="Z50" s="10">
        <f t="shared" si="7"/>
        <v>40648.08753829608</v>
      </c>
      <c r="AA50" s="10"/>
      <c r="AB50" s="10"/>
      <c r="AC50" s="10"/>
      <c r="AD50" s="10"/>
      <c r="AE50" s="10"/>
      <c r="AF50" s="10"/>
      <c r="AG50" s="10"/>
      <c r="AH50" s="10"/>
      <c r="AI50" s="10"/>
    </row>
    <row r="51" spans="1:35" x14ac:dyDescent="0.55000000000000004">
      <c r="A51" s="3">
        <v>6579</v>
      </c>
      <c r="B51" s="3" t="s">
        <v>110</v>
      </c>
      <c r="C51" s="3" t="s">
        <v>30</v>
      </c>
      <c r="D51" s="9" t="s">
        <v>111</v>
      </c>
      <c r="E51" s="10">
        <f t="shared" si="0"/>
        <v>28065.930642584164</v>
      </c>
      <c r="F51" s="11">
        <f t="shared" si="1"/>
        <v>1.4845918000346288E-4</v>
      </c>
      <c r="G51" s="10">
        <f t="shared" si="8"/>
        <v>6895.3994380409113</v>
      </c>
      <c r="H51" s="11">
        <f t="shared" si="2"/>
        <v>3.6474306140223425E-5</v>
      </c>
      <c r="I51" s="11">
        <v>1.4557322246906885E-4</v>
      </c>
      <c r="J51" s="12">
        <f t="shared" si="9"/>
        <v>2.8859575343940299E-6</v>
      </c>
      <c r="K51" s="38">
        <f t="shared" si="10"/>
        <v>9.0700000000000003E-2</v>
      </c>
      <c r="L51" s="38">
        <f t="shared" si="11"/>
        <v>1E-3</v>
      </c>
      <c r="M51" s="38">
        <f t="shared" si="12"/>
        <v>9.1700000000000004E-2</v>
      </c>
      <c r="N51" s="10">
        <f t="shared" si="13"/>
        <v>308.60950116473145</v>
      </c>
      <c r="O51" s="13">
        <f t="shared" si="3"/>
        <v>1.6324387766667431E-6</v>
      </c>
      <c r="P51" s="43">
        <f t="shared" si="14"/>
        <v>6586.78993687618</v>
      </c>
      <c r="Q51" s="44">
        <f t="shared" si="4"/>
        <v>3.4841867363556684E-5</v>
      </c>
      <c r="R51" s="10">
        <v>308492.59999999998</v>
      </c>
      <c r="S51" s="10">
        <v>136446.28</v>
      </c>
      <c r="T51" s="10">
        <v>0</v>
      </c>
      <c r="U51" s="10"/>
      <c r="V51" s="10">
        <v>27980.31</v>
      </c>
      <c r="W51" s="10">
        <v>308.39999999999998</v>
      </c>
      <c r="X51" s="10">
        <f t="shared" si="5"/>
        <v>28065.930642584164</v>
      </c>
      <c r="Y51" s="10">
        <f t="shared" si="6"/>
        <v>308.60950116473145</v>
      </c>
      <c r="Z51" s="10">
        <f t="shared" si="7"/>
        <v>6586.78993687618</v>
      </c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5" x14ac:dyDescent="0.55000000000000004">
      <c r="A52" s="3">
        <v>6603</v>
      </c>
      <c r="B52" s="3" t="s">
        <v>112</v>
      </c>
      <c r="C52" s="3" t="s">
        <v>30</v>
      </c>
      <c r="D52" s="9" t="s">
        <v>113</v>
      </c>
      <c r="E52" s="10">
        <f t="shared" si="0"/>
        <v>88031.547553469107</v>
      </c>
      <c r="F52" s="11">
        <f t="shared" si="1"/>
        <v>4.6565679687080345E-4</v>
      </c>
      <c r="G52" s="10">
        <f t="shared" si="8"/>
        <v>21628.390784246731</v>
      </c>
      <c r="H52" s="11">
        <f t="shared" si="2"/>
        <v>1.1440679454084467E-4</v>
      </c>
      <c r="I52" s="11">
        <v>4.6293825936171085E-4</v>
      </c>
      <c r="J52" s="12">
        <f t="shared" si="9"/>
        <v>2.7185375090925975E-6</v>
      </c>
      <c r="K52" s="38">
        <f t="shared" si="10"/>
        <v>9.0700000000000003E-2</v>
      </c>
      <c r="L52" s="38">
        <f t="shared" si="11"/>
        <v>1E-3</v>
      </c>
      <c r="M52" s="38">
        <f t="shared" si="12"/>
        <v>9.1700000000000004E-2</v>
      </c>
      <c r="N52" s="10">
        <f t="shared" si="13"/>
        <v>968.27732009409033</v>
      </c>
      <c r="O52" s="13">
        <f t="shared" si="3"/>
        <v>5.1218560605650907E-6</v>
      </c>
      <c r="P52" s="43">
        <f t="shared" si="14"/>
        <v>20660.113464152641</v>
      </c>
      <c r="Q52" s="44">
        <f t="shared" si="4"/>
        <v>1.0928493848027958E-4</v>
      </c>
      <c r="R52" s="10">
        <v>963045.4</v>
      </c>
      <c r="S52" s="10">
        <v>191837.87</v>
      </c>
      <c r="T52" s="10">
        <v>0</v>
      </c>
      <c r="U52" s="10"/>
      <c r="V52" s="10">
        <v>87762.989999999991</v>
      </c>
      <c r="W52" s="10">
        <v>967.62</v>
      </c>
      <c r="X52" s="10">
        <f t="shared" si="5"/>
        <v>88031.547553469107</v>
      </c>
      <c r="Y52" s="10">
        <f t="shared" si="6"/>
        <v>968.27732009409033</v>
      </c>
      <c r="Z52" s="10">
        <f t="shared" si="7"/>
        <v>20660.113464152641</v>
      </c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5" x14ac:dyDescent="0.55000000000000004">
      <c r="A53" s="3">
        <v>6581</v>
      </c>
      <c r="B53" s="3" t="s">
        <v>114</v>
      </c>
      <c r="C53" s="3" t="s">
        <v>30</v>
      </c>
      <c r="D53" s="9" t="s">
        <v>115</v>
      </c>
      <c r="E53" s="10">
        <f t="shared" si="0"/>
        <v>31190.262030103499</v>
      </c>
      <c r="F53" s="11">
        <f t="shared" si="1"/>
        <v>1.6498582512908106E-4</v>
      </c>
      <c r="G53" s="10">
        <f t="shared" si="8"/>
        <v>7663.1318104063785</v>
      </c>
      <c r="H53" s="11">
        <f t="shared" si="2"/>
        <v>4.0535347974715615E-5</v>
      </c>
      <c r="I53" s="11">
        <v>1.6840269105604825E-4</v>
      </c>
      <c r="J53" s="12">
        <f t="shared" si="9"/>
        <v>-3.4168659269671843E-6</v>
      </c>
      <c r="K53" s="38">
        <f t="shared" si="10"/>
        <v>9.0700000000000003E-2</v>
      </c>
      <c r="L53" s="38">
        <f t="shared" si="11"/>
        <v>1E-3</v>
      </c>
      <c r="M53" s="38">
        <f t="shared" si="12"/>
        <v>9.1700000000000004E-2</v>
      </c>
      <c r="N53" s="10">
        <f t="shared" si="13"/>
        <v>343.09291040641978</v>
      </c>
      <c r="O53" s="13">
        <f t="shared" si="3"/>
        <v>1.8148442249285335E-6</v>
      </c>
      <c r="P53" s="43">
        <f t="shared" si="14"/>
        <v>7320.0388999999586</v>
      </c>
      <c r="Q53" s="44">
        <f t="shared" si="4"/>
        <v>3.8720503749787078E-5</v>
      </c>
      <c r="R53" s="10">
        <v>342834.06</v>
      </c>
      <c r="S53" s="10">
        <v>43540.32</v>
      </c>
      <c r="T53" s="10">
        <v>0</v>
      </c>
      <c r="U53" s="10"/>
      <c r="V53" s="10">
        <v>31095.11</v>
      </c>
      <c r="W53" s="10">
        <v>342.86</v>
      </c>
      <c r="X53" s="10">
        <f t="shared" si="5"/>
        <v>31190.262030103499</v>
      </c>
      <c r="Y53" s="10">
        <f t="shared" si="6"/>
        <v>343.09291040641978</v>
      </c>
      <c r="Z53" s="10">
        <f t="shared" si="7"/>
        <v>7320.0388999999586</v>
      </c>
      <c r="AA53" s="10"/>
      <c r="AB53" s="10"/>
      <c r="AC53" s="10"/>
      <c r="AD53" s="10"/>
      <c r="AE53" s="10"/>
      <c r="AF53" s="10"/>
      <c r="AG53" s="10"/>
      <c r="AH53" s="10"/>
      <c r="AI53" s="10"/>
    </row>
    <row r="54" spans="1:35" x14ac:dyDescent="0.55000000000000004">
      <c r="A54" s="3">
        <v>6582</v>
      </c>
      <c r="B54" s="3" t="s">
        <v>116</v>
      </c>
      <c r="C54" s="3" t="s">
        <v>30</v>
      </c>
      <c r="D54" s="9" t="s">
        <v>117</v>
      </c>
      <c r="E54" s="10">
        <f t="shared" si="0"/>
        <v>44771.50428130685</v>
      </c>
      <c r="F54" s="11">
        <f t="shared" si="1"/>
        <v>2.3682595449157518E-4</v>
      </c>
      <c r="G54" s="10">
        <f t="shared" si="8"/>
        <v>10999.77327187954</v>
      </c>
      <c r="H54" s="11">
        <f t="shared" si="2"/>
        <v>5.8185040822750521E-5</v>
      </c>
      <c r="I54" s="11">
        <v>2.340948041512542E-4</v>
      </c>
      <c r="J54" s="12">
        <f t="shared" si="9"/>
        <v>2.7311503403209874E-6</v>
      </c>
      <c r="K54" s="38">
        <f t="shared" si="10"/>
        <v>9.0700000000000003E-2</v>
      </c>
      <c r="L54" s="38">
        <f t="shared" si="11"/>
        <v>1E-3</v>
      </c>
      <c r="M54" s="38">
        <f t="shared" si="12"/>
        <v>9.1700000000000004E-2</v>
      </c>
      <c r="N54" s="10">
        <f t="shared" si="13"/>
        <v>492.35423723434235</v>
      </c>
      <c r="O54" s="13">
        <f t="shared" si="3"/>
        <v>2.6043856254720204E-6</v>
      </c>
      <c r="P54" s="43">
        <f t="shared" si="14"/>
        <v>10507.419034645198</v>
      </c>
      <c r="Q54" s="44">
        <f t="shared" si="4"/>
        <v>5.5580655197278505E-5</v>
      </c>
      <c r="R54" s="10">
        <v>473839.04</v>
      </c>
      <c r="S54" s="10">
        <v>0</v>
      </c>
      <c r="T54" s="10">
        <v>0</v>
      </c>
      <c r="U54" s="10"/>
      <c r="V54" s="10">
        <v>44634.920000000006</v>
      </c>
      <c r="W54" s="10">
        <v>492.02</v>
      </c>
      <c r="X54" s="10">
        <f t="shared" si="5"/>
        <v>44771.50428130685</v>
      </c>
      <c r="Y54" s="10">
        <f t="shared" si="6"/>
        <v>492.35423723434235</v>
      </c>
      <c r="Z54" s="10">
        <f t="shared" si="7"/>
        <v>10507.419034645198</v>
      </c>
      <c r="AA54" s="10"/>
      <c r="AB54" s="10"/>
      <c r="AC54" s="10"/>
      <c r="AD54" s="10"/>
      <c r="AE54" s="10"/>
      <c r="AF54" s="10"/>
      <c r="AG54" s="10"/>
      <c r="AH54" s="10"/>
      <c r="AI54" s="10"/>
    </row>
    <row r="55" spans="1:35" x14ac:dyDescent="0.55000000000000004">
      <c r="A55" s="3">
        <v>6599</v>
      </c>
      <c r="B55" s="3" t="s">
        <v>118</v>
      </c>
      <c r="C55" s="3" t="s">
        <v>30</v>
      </c>
      <c r="D55" s="9" t="s">
        <v>119</v>
      </c>
      <c r="E55" s="10">
        <f t="shared" si="0"/>
        <v>27236.851373175497</v>
      </c>
      <c r="F55" s="11">
        <f t="shared" si="1"/>
        <v>1.4407363405233287E-4</v>
      </c>
      <c r="G55" s="10">
        <f t="shared" si="8"/>
        <v>6691.7967951103938</v>
      </c>
      <c r="H55" s="11">
        <f t="shared" si="2"/>
        <v>3.5397317751670231E-5</v>
      </c>
      <c r="I55" s="11">
        <v>1.4303640226332411E-4</v>
      </c>
      <c r="J55" s="12">
        <f t="shared" si="9"/>
        <v>1.03723178900876E-6</v>
      </c>
      <c r="K55" s="38">
        <f t="shared" si="10"/>
        <v>9.0700000000000003E-2</v>
      </c>
      <c r="L55" s="38">
        <f t="shared" si="11"/>
        <v>1E-3</v>
      </c>
      <c r="M55" s="38">
        <f t="shared" si="12"/>
        <v>9.1700000000000004E-2</v>
      </c>
      <c r="N55" s="10">
        <f t="shared" si="13"/>
        <v>299.58337373118451</v>
      </c>
      <c r="O55" s="13">
        <f t="shared" si="3"/>
        <v>1.5846936477253228E-6</v>
      </c>
      <c r="P55" s="43">
        <f t="shared" si="14"/>
        <v>6392.2134213792096</v>
      </c>
      <c r="Q55" s="44">
        <f t="shared" si="4"/>
        <v>3.381262410394491E-5</v>
      </c>
      <c r="R55" s="10">
        <v>299378.75</v>
      </c>
      <c r="S55" s="10">
        <v>7200</v>
      </c>
      <c r="T55" s="10">
        <v>0</v>
      </c>
      <c r="U55" s="10"/>
      <c r="V55" s="10">
        <v>27153.759999999998</v>
      </c>
      <c r="W55" s="10">
        <v>299.38</v>
      </c>
      <c r="X55" s="10">
        <f t="shared" si="5"/>
        <v>27236.851373175497</v>
      </c>
      <c r="Y55" s="10">
        <f t="shared" si="6"/>
        <v>299.58337373118451</v>
      </c>
      <c r="Z55" s="10">
        <f t="shared" si="7"/>
        <v>6392.2134213792096</v>
      </c>
      <c r="AA55" s="10"/>
      <c r="AB55" s="10"/>
      <c r="AC55" s="10"/>
      <c r="AD55" s="10"/>
      <c r="AE55" s="10"/>
      <c r="AF55" s="10"/>
      <c r="AG55" s="10"/>
      <c r="AH55" s="10"/>
      <c r="AI55" s="10"/>
    </row>
    <row r="56" spans="1:35" x14ac:dyDescent="0.55000000000000004">
      <c r="A56" s="3">
        <v>6585</v>
      </c>
      <c r="B56" s="3" t="s">
        <v>120</v>
      </c>
      <c r="C56" s="3" t="s">
        <v>30</v>
      </c>
      <c r="D56" s="9" t="s">
        <v>121</v>
      </c>
      <c r="E56" s="10">
        <f t="shared" si="0"/>
        <v>75717.631530233906</v>
      </c>
      <c r="F56" s="11">
        <f t="shared" si="1"/>
        <v>4.0052039007489905E-4</v>
      </c>
      <c r="G56" s="10">
        <f t="shared" si="8"/>
        <v>18602.717156195744</v>
      </c>
      <c r="H56" s="11">
        <f t="shared" si="2"/>
        <v>9.8402015241026903E-5</v>
      </c>
      <c r="I56" s="11">
        <v>3.9230091968145013E-4</v>
      </c>
      <c r="J56" s="12">
        <f t="shared" si="9"/>
        <v>8.219470393448921E-6</v>
      </c>
      <c r="K56" s="38">
        <f t="shared" si="10"/>
        <v>9.0700000000000003E-2</v>
      </c>
      <c r="L56" s="38">
        <f t="shared" si="11"/>
        <v>1E-3</v>
      </c>
      <c r="M56" s="38">
        <f t="shared" si="12"/>
        <v>9.1700000000000004E-2</v>
      </c>
      <c r="N56" s="10">
        <f t="shared" si="13"/>
        <v>832.55518441648815</v>
      </c>
      <c r="O56" s="13">
        <f t="shared" si="3"/>
        <v>4.4039323534337345E-6</v>
      </c>
      <c r="P56" s="43">
        <f t="shared" si="14"/>
        <v>17770.161971779256</v>
      </c>
      <c r="Q56" s="44">
        <f t="shared" si="4"/>
        <v>9.3998082887593182E-5</v>
      </c>
      <c r="R56" s="10">
        <v>832266.15</v>
      </c>
      <c r="S56" s="10">
        <v>255401.71</v>
      </c>
      <c r="T56" s="10">
        <v>0</v>
      </c>
      <c r="U56" s="10"/>
      <c r="V56" s="10">
        <v>75486.64</v>
      </c>
      <c r="W56" s="10">
        <v>831.99</v>
      </c>
      <c r="X56" s="10">
        <f t="shared" si="5"/>
        <v>75717.631530233906</v>
      </c>
      <c r="Y56" s="10">
        <f t="shared" si="6"/>
        <v>832.55518441648815</v>
      </c>
      <c r="Z56" s="10">
        <f t="shared" si="7"/>
        <v>17770.161971779256</v>
      </c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5" x14ac:dyDescent="0.55000000000000004">
      <c r="A57" s="3">
        <v>6586</v>
      </c>
      <c r="B57" s="3" t="s">
        <v>122</v>
      </c>
      <c r="C57" s="3" t="s">
        <v>30</v>
      </c>
      <c r="D57" s="9" t="s">
        <v>123</v>
      </c>
      <c r="E57" s="10">
        <f t="shared" si="0"/>
        <v>125955.8430774718</v>
      </c>
      <c r="F57" s="11">
        <f t="shared" si="1"/>
        <v>6.6626335745140197E-4</v>
      </c>
      <c r="G57" s="10">
        <f t="shared" si="8"/>
        <v>30945.962373220886</v>
      </c>
      <c r="H57" s="11">
        <f t="shared" si="2"/>
        <v>1.6369356344719371E-4</v>
      </c>
      <c r="I57" s="11">
        <v>6.7894635308531179E-4</v>
      </c>
      <c r="J57" s="12">
        <f t="shared" si="9"/>
        <v>-1.2682995633909815E-5</v>
      </c>
      <c r="K57" s="38">
        <f t="shared" si="10"/>
        <v>9.0700000000000003E-2</v>
      </c>
      <c r="L57" s="38">
        <f t="shared" si="11"/>
        <v>1E-3</v>
      </c>
      <c r="M57" s="38">
        <f t="shared" si="12"/>
        <v>9.1700000000000004E-2</v>
      </c>
      <c r="N57" s="10">
        <f t="shared" si="13"/>
        <v>1385.4004863246569</v>
      </c>
      <c r="O57" s="13">
        <f t="shared" si="3"/>
        <v>7.3282950348380012E-6</v>
      </c>
      <c r="P57" s="43">
        <f t="shared" si="14"/>
        <v>29560.56188689623</v>
      </c>
      <c r="Q57" s="44">
        <f t="shared" si="4"/>
        <v>1.5636526841235571E-4</v>
      </c>
      <c r="R57" s="10">
        <v>1384469.28</v>
      </c>
      <c r="S57" s="10">
        <v>220085.6</v>
      </c>
      <c r="T57" s="10">
        <v>0</v>
      </c>
      <c r="U57" s="10"/>
      <c r="V57" s="10">
        <v>125571.59</v>
      </c>
      <c r="W57" s="10">
        <v>1384.46</v>
      </c>
      <c r="X57" s="10">
        <f t="shared" si="5"/>
        <v>125955.8430774718</v>
      </c>
      <c r="Y57" s="10">
        <f t="shared" si="6"/>
        <v>1385.4004863246569</v>
      </c>
      <c r="Z57" s="10">
        <f t="shared" si="7"/>
        <v>29560.56188689623</v>
      </c>
      <c r="AA57" s="10"/>
      <c r="AB57" s="10"/>
      <c r="AC57" s="10"/>
      <c r="AD57" s="10"/>
      <c r="AE57" s="10"/>
      <c r="AF57" s="10"/>
      <c r="AG57" s="10"/>
      <c r="AH57" s="10"/>
      <c r="AI57" s="10"/>
    </row>
    <row r="58" spans="1:35" x14ac:dyDescent="0.55000000000000004">
      <c r="A58" s="3">
        <v>6379</v>
      </c>
      <c r="B58" s="3" t="s">
        <v>124</v>
      </c>
      <c r="C58" s="3" t="s">
        <v>30</v>
      </c>
      <c r="D58" s="9" t="s">
        <v>125</v>
      </c>
      <c r="E58" s="10">
        <f t="shared" si="0"/>
        <v>47099.265575053025</v>
      </c>
      <c r="F58" s="11">
        <f t="shared" si="1"/>
        <v>2.4913901609335278E-4</v>
      </c>
      <c r="G58" s="10">
        <f t="shared" si="8"/>
        <v>11571.762732135023</v>
      </c>
      <c r="H58" s="11">
        <f t="shared" si="2"/>
        <v>6.1210669558229137E-5</v>
      </c>
      <c r="I58" s="11">
        <v>2.3002658435190826E-4</v>
      </c>
      <c r="J58" s="12">
        <f t="shared" si="9"/>
        <v>1.9112431741444519E-5</v>
      </c>
      <c r="K58" s="38">
        <f t="shared" si="10"/>
        <v>9.0700000000000003E-2</v>
      </c>
      <c r="L58" s="38">
        <f t="shared" si="11"/>
        <v>1E-3</v>
      </c>
      <c r="M58" s="38">
        <f t="shared" si="12"/>
        <v>9.1700000000000004E-2</v>
      </c>
      <c r="N58" s="10">
        <f t="shared" si="13"/>
        <v>518.0416752852459</v>
      </c>
      <c r="O58" s="13">
        <f t="shared" si="3"/>
        <v>2.7402633926478803E-6</v>
      </c>
      <c r="P58" s="43">
        <f t="shared" si="14"/>
        <v>11053.721056849778</v>
      </c>
      <c r="Q58" s="44">
        <f t="shared" si="4"/>
        <v>5.8470406165581258E-5</v>
      </c>
      <c r="R58" s="10">
        <v>493001.72</v>
      </c>
      <c r="S58" s="10">
        <v>0</v>
      </c>
      <c r="T58" s="10">
        <v>0</v>
      </c>
      <c r="U58" s="10"/>
      <c r="V58" s="10">
        <v>46955.58</v>
      </c>
      <c r="W58" s="10">
        <v>517.68999999999994</v>
      </c>
      <c r="X58" s="10">
        <f t="shared" si="5"/>
        <v>47099.265575053025</v>
      </c>
      <c r="Y58" s="10">
        <f t="shared" si="6"/>
        <v>518.0416752852459</v>
      </c>
      <c r="Z58" s="10">
        <f t="shared" si="7"/>
        <v>11053.721056849778</v>
      </c>
      <c r="AA58" s="10"/>
      <c r="AB58" s="10"/>
      <c r="AC58" s="10"/>
      <c r="AD58" s="10"/>
      <c r="AE58" s="10"/>
      <c r="AF58" s="10"/>
      <c r="AG58" s="10"/>
      <c r="AH58" s="10"/>
      <c r="AI58" s="10"/>
    </row>
    <row r="59" spans="1:35" x14ac:dyDescent="0.55000000000000004">
      <c r="A59" s="3">
        <v>6590</v>
      </c>
      <c r="B59" s="3" t="s">
        <v>126</v>
      </c>
      <c r="C59" s="3" t="s">
        <v>30</v>
      </c>
      <c r="D59" s="9" t="s">
        <v>127</v>
      </c>
      <c r="E59" s="10">
        <f t="shared" si="0"/>
        <v>29082.943239579072</v>
      </c>
      <c r="F59" s="11">
        <f t="shared" si="1"/>
        <v>1.5383882902083657E-4</v>
      </c>
      <c r="G59" s="10">
        <f t="shared" si="8"/>
        <v>7145.4597277471948</v>
      </c>
      <c r="H59" s="11">
        <f t="shared" si="2"/>
        <v>3.7797039600730726E-5</v>
      </c>
      <c r="I59" s="11">
        <v>1.8143292418223067E-4</v>
      </c>
      <c r="J59" s="12">
        <f t="shared" si="9"/>
        <v>-2.7594095161394099E-5</v>
      </c>
      <c r="K59" s="38">
        <f t="shared" si="10"/>
        <v>9.0700000000000003E-2</v>
      </c>
      <c r="L59" s="38">
        <f t="shared" si="11"/>
        <v>1E-3</v>
      </c>
      <c r="M59" s="38">
        <f t="shared" si="12"/>
        <v>9.1700000000000004E-2</v>
      </c>
      <c r="N59" s="10">
        <f t="shared" si="13"/>
        <v>319.98722499171919</v>
      </c>
      <c r="O59" s="13">
        <f t="shared" si="3"/>
        <v>1.692623046740352E-6</v>
      </c>
      <c r="P59" s="43">
        <f t="shared" si="14"/>
        <v>6825.4725027554759</v>
      </c>
      <c r="Q59" s="44">
        <f t="shared" si="4"/>
        <v>3.6104416553990376E-5</v>
      </c>
      <c r="R59" s="10">
        <v>319671.17</v>
      </c>
      <c r="S59" s="10">
        <v>0</v>
      </c>
      <c r="T59" s="10">
        <v>0</v>
      </c>
      <c r="U59" s="10"/>
      <c r="V59" s="10">
        <v>28994.22</v>
      </c>
      <c r="W59" s="10">
        <v>319.77</v>
      </c>
      <c r="X59" s="10">
        <f t="shared" si="5"/>
        <v>29082.943239579072</v>
      </c>
      <c r="Y59" s="10">
        <f t="shared" si="6"/>
        <v>319.98722499171919</v>
      </c>
      <c r="Z59" s="10">
        <f t="shared" si="7"/>
        <v>6825.4725027554759</v>
      </c>
      <c r="AA59" s="10"/>
      <c r="AB59" s="10"/>
      <c r="AC59" s="10"/>
      <c r="AD59" s="10"/>
      <c r="AE59" s="10"/>
      <c r="AF59" s="10"/>
      <c r="AG59" s="10"/>
      <c r="AH59" s="10"/>
      <c r="AI59" s="10"/>
    </row>
    <row r="60" spans="1:35" x14ac:dyDescent="0.55000000000000004">
      <c r="A60" s="3">
        <v>6574</v>
      </c>
      <c r="B60" s="3" t="s">
        <v>128</v>
      </c>
      <c r="C60" s="3" t="s">
        <v>30</v>
      </c>
      <c r="D60" s="9" t="s">
        <v>129</v>
      </c>
      <c r="E60" s="10">
        <f t="shared" si="0"/>
        <v>49643.898478307223</v>
      </c>
      <c r="F60" s="11">
        <f t="shared" si="1"/>
        <v>2.6259925438146985E-4</v>
      </c>
      <c r="G60" s="10">
        <f t="shared" si="8"/>
        <v>12197.061401880477</v>
      </c>
      <c r="H60" s="11">
        <f t="shared" si="2"/>
        <v>6.4518285790516626E-5</v>
      </c>
      <c r="I60" s="11">
        <v>2.7277730287381639E-4</v>
      </c>
      <c r="J60" s="12">
        <f t="shared" si="9"/>
        <v>-1.0178048492346541E-5</v>
      </c>
      <c r="K60" s="38">
        <f t="shared" si="10"/>
        <v>9.0700000000000003E-2</v>
      </c>
      <c r="L60" s="38">
        <f t="shared" si="11"/>
        <v>1E-3</v>
      </c>
      <c r="M60" s="38">
        <f t="shared" si="12"/>
        <v>9.1700000000000004E-2</v>
      </c>
      <c r="N60" s="10">
        <f t="shared" si="13"/>
        <v>546.14075048857171</v>
      </c>
      <c r="O60" s="13">
        <f t="shared" si="3"/>
        <v>2.8888978960486658E-6</v>
      </c>
      <c r="P60" s="43">
        <f t="shared" si="14"/>
        <v>11650.920651391905</v>
      </c>
      <c r="Q60" s="44">
        <f t="shared" si="4"/>
        <v>6.1629387894467959E-5</v>
      </c>
      <c r="R60" s="10">
        <v>545672.28999999992</v>
      </c>
      <c r="S60" s="10">
        <v>0</v>
      </c>
      <c r="T60" s="10">
        <v>0</v>
      </c>
      <c r="U60" s="10"/>
      <c r="V60" s="10">
        <v>49492.45</v>
      </c>
      <c r="W60" s="10">
        <v>545.77</v>
      </c>
      <c r="X60" s="10">
        <f t="shared" si="5"/>
        <v>49643.898478307223</v>
      </c>
      <c r="Y60" s="10">
        <f t="shared" si="6"/>
        <v>546.14075048857171</v>
      </c>
      <c r="Z60" s="10">
        <f t="shared" si="7"/>
        <v>11650.920651391905</v>
      </c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5" x14ac:dyDescent="0.55000000000000004">
      <c r="A61" s="3">
        <v>6592</v>
      </c>
      <c r="B61" s="3" t="s">
        <v>130</v>
      </c>
      <c r="C61" s="3" t="s">
        <v>30</v>
      </c>
      <c r="D61" s="9" t="s">
        <v>131</v>
      </c>
      <c r="E61" s="10">
        <f t="shared" si="0"/>
        <v>17599.711381803652</v>
      </c>
      <c r="F61" s="11">
        <f t="shared" si="1"/>
        <v>9.3096457527609933E-5</v>
      </c>
      <c r="G61" s="10">
        <f t="shared" si="8"/>
        <v>4323.9555245609008</v>
      </c>
      <c r="H61" s="11">
        <f t="shared" si="2"/>
        <v>2.2872246772168638E-5</v>
      </c>
      <c r="I61" s="11">
        <v>1.1994706730891436E-4</v>
      </c>
      <c r="J61" s="12">
        <f t="shared" si="9"/>
        <v>-2.6850609781304432E-5</v>
      </c>
      <c r="K61" s="38">
        <f t="shared" si="10"/>
        <v>9.0700000000000003E-2</v>
      </c>
      <c r="L61" s="38">
        <f t="shared" si="11"/>
        <v>1E-3</v>
      </c>
      <c r="M61" s="38">
        <f t="shared" si="12"/>
        <v>9.1700000000000004E-2</v>
      </c>
      <c r="N61" s="10">
        <f t="shared" si="13"/>
        <v>193.48134581777182</v>
      </c>
      <c r="O61" s="13">
        <f t="shared" si="3"/>
        <v>1.0234501863440817E-6</v>
      </c>
      <c r="P61" s="43">
        <f t="shared" si="14"/>
        <v>4130.4741787431294</v>
      </c>
      <c r="Q61" s="44">
        <f t="shared" si="4"/>
        <v>2.184879658582456E-5</v>
      </c>
      <c r="R61" s="10">
        <v>193450.23999999999</v>
      </c>
      <c r="S61" s="10">
        <v>10400</v>
      </c>
      <c r="T61" s="10">
        <v>0</v>
      </c>
      <c r="U61" s="10"/>
      <c r="V61" s="10">
        <v>17546.02</v>
      </c>
      <c r="W61" s="10">
        <v>193.35</v>
      </c>
      <c r="X61" s="10">
        <f t="shared" si="5"/>
        <v>17599.711381803652</v>
      </c>
      <c r="Y61" s="10">
        <f t="shared" si="6"/>
        <v>193.48134581777182</v>
      </c>
      <c r="Z61" s="10">
        <f t="shared" si="7"/>
        <v>4130.4741787431294</v>
      </c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5" x14ac:dyDescent="0.55000000000000004">
      <c r="A62" s="3">
        <v>6594</v>
      </c>
      <c r="B62" s="3" t="s">
        <v>132</v>
      </c>
      <c r="C62" s="3" t="s">
        <v>30</v>
      </c>
      <c r="D62" s="9" t="s">
        <v>133</v>
      </c>
      <c r="E62" s="10">
        <f t="shared" si="0"/>
        <v>494516.23906902707</v>
      </c>
      <c r="F62" s="11">
        <f t="shared" si="1"/>
        <v>2.6158218761928951E-3</v>
      </c>
      <c r="G62" s="10">
        <f t="shared" si="8"/>
        <v>121496.91981794257</v>
      </c>
      <c r="H62" s="11">
        <f t="shared" si="2"/>
        <v>6.4267717749399555E-4</v>
      </c>
      <c r="I62" s="11">
        <v>2.4102585883796213E-3</v>
      </c>
      <c r="J62" s="12">
        <f t="shared" si="9"/>
        <v>2.0556328781327383E-4</v>
      </c>
      <c r="K62" s="38">
        <f t="shared" si="10"/>
        <v>9.0700000000000003E-2</v>
      </c>
      <c r="L62" s="38">
        <f t="shared" si="11"/>
        <v>1E-3</v>
      </c>
      <c r="M62" s="38">
        <f t="shared" si="12"/>
        <v>9.1700000000000004E-2</v>
      </c>
      <c r="N62" s="10">
        <f t="shared" si="13"/>
        <v>5438.962267819812</v>
      </c>
      <c r="O62" s="13">
        <f t="shared" si="3"/>
        <v>2.877025132831858E-5</v>
      </c>
      <c r="P62" s="43">
        <f t="shared" si="14"/>
        <v>116057.95755012277</v>
      </c>
      <c r="Q62" s="44">
        <f t="shared" si="4"/>
        <v>6.1390692616567703E-4</v>
      </c>
      <c r="R62" s="10">
        <v>5435584.9299999997</v>
      </c>
      <c r="S62" s="10">
        <v>570949.68000000005</v>
      </c>
      <c r="T62" s="10">
        <v>0</v>
      </c>
      <c r="U62" s="10"/>
      <c r="V62" s="10">
        <v>493007.62</v>
      </c>
      <c r="W62" s="10">
        <v>5435.2699999999995</v>
      </c>
      <c r="X62" s="10">
        <f t="shared" si="5"/>
        <v>494516.23906902707</v>
      </c>
      <c r="Y62" s="10">
        <f t="shared" si="6"/>
        <v>5438.962267819812</v>
      </c>
      <c r="Z62" s="10">
        <f t="shared" si="7"/>
        <v>116057.95755012277</v>
      </c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35" x14ac:dyDescent="0.55000000000000004">
      <c r="A63" s="3">
        <v>6598</v>
      </c>
      <c r="B63" s="3" t="s">
        <v>134</v>
      </c>
      <c r="C63" s="3" t="s">
        <v>30</v>
      </c>
      <c r="D63" s="9" t="s">
        <v>135</v>
      </c>
      <c r="E63" s="10">
        <f t="shared" si="0"/>
        <v>15779.087209611307</v>
      </c>
      <c r="F63" s="11">
        <f t="shared" si="1"/>
        <v>8.3465977956479905E-5</v>
      </c>
      <c r="G63" s="10">
        <f t="shared" si="8"/>
        <v>3876.7999620984456</v>
      </c>
      <c r="H63" s="11">
        <f t="shared" si="2"/>
        <v>2.0506946687074042E-5</v>
      </c>
      <c r="I63" s="11">
        <v>7.1480414153375006E-5</v>
      </c>
      <c r="J63" s="12">
        <f t="shared" si="9"/>
        <v>1.1985563803104898E-5</v>
      </c>
      <c r="K63" s="38">
        <f t="shared" si="10"/>
        <v>9.0700000000000003E-2</v>
      </c>
      <c r="L63" s="38">
        <f t="shared" si="11"/>
        <v>1E-3</v>
      </c>
      <c r="M63" s="38">
        <f t="shared" si="12"/>
        <v>9.1700000000000004E-2</v>
      </c>
      <c r="N63" s="10">
        <f t="shared" si="13"/>
        <v>173.60785459490683</v>
      </c>
      <c r="O63" s="13">
        <f t="shared" si="3"/>
        <v>9.1832621064822728E-7</v>
      </c>
      <c r="P63" s="43">
        <f t="shared" si="14"/>
        <v>3703.1921075035389</v>
      </c>
      <c r="Q63" s="44">
        <f t="shared" si="4"/>
        <v>1.9588620476425816E-5</v>
      </c>
      <c r="R63" s="10">
        <v>173439.42</v>
      </c>
      <c r="S63" s="10">
        <v>0</v>
      </c>
      <c r="T63" s="10">
        <v>0</v>
      </c>
      <c r="U63" s="10"/>
      <c r="V63" s="10">
        <v>15730.95</v>
      </c>
      <c r="W63" s="10">
        <v>173.49</v>
      </c>
      <c r="X63" s="10">
        <f t="shared" si="5"/>
        <v>15779.087209611307</v>
      </c>
      <c r="Y63" s="10">
        <f t="shared" si="6"/>
        <v>173.60785459490683</v>
      </c>
      <c r="Z63" s="10">
        <f t="shared" si="7"/>
        <v>3703.1921075035389</v>
      </c>
      <c r="AA63" s="10"/>
      <c r="AB63" s="10"/>
      <c r="AC63" s="10"/>
      <c r="AD63" s="10"/>
      <c r="AE63" s="10"/>
      <c r="AF63" s="10"/>
      <c r="AG63" s="10"/>
      <c r="AH63" s="10"/>
      <c r="AI63" s="10"/>
    </row>
    <row r="64" spans="1:35" x14ac:dyDescent="0.55000000000000004">
      <c r="A64" s="3">
        <v>6596</v>
      </c>
      <c r="B64" s="3" t="s">
        <v>136</v>
      </c>
      <c r="C64" s="3" t="s">
        <v>30</v>
      </c>
      <c r="D64" s="9" t="s">
        <v>137</v>
      </c>
      <c r="E64" s="10">
        <f t="shared" si="0"/>
        <v>83605.414764683504</v>
      </c>
      <c r="F64" s="11">
        <f t="shared" si="1"/>
        <v>4.4224406729566015E-4</v>
      </c>
      <c r="G64" s="10">
        <f t="shared" si="8"/>
        <v>20540.869108221894</v>
      </c>
      <c r="H64" s="11">
        <f t="shared" si="2"/>
        <v>1.0865417659580961E-4</v>
      </c>
      <c r="I64" s="11">
        <v>4.1353928356096013E-4</v>
      </c>
      <c r="J64" s="12">
        <f t="shared" si="9"/>
        <v>2.8704783734700024E-5</v>
      </c>
      <c r="K64" s="38">
        <f t="shared" si="10"/>
        <v>9.0700000000000003E-2</v>
      </c>
      <c r="L64" s="38">
        <f t="shared" si="11"/>
        <v>1E-3</v>
      </c>
      <c r="M64" s="38">
        <f t="shared" si="12"/>
        <v>9.1700000000000004E-2</v>
      </c>
      <c r="N64" s="10">
        <f t="shared" si="13"/>
        <v>919.52422380114069</v>
      </c>
      <c r="O64" s="13">
        <f t="shared" si="3"/>
        <v>4.8639688452628749E-6</v>
      </c>
      <c r="P64" s="43">
        <f t="shared" si="14"/>
        <v>19621.344884420752</v>
      </c>
      <c r="Q64" s="44">
        <f t="shared" si="4"/>
        <v>1.0379020775054674E-4</v>
      </c>
      <c r="R64" s="10">
        <v>918969.09</v>
      </c>
      <c r="S64" s="10">
        <v>72432.03</v>
      </c>
      <c r="T64" s="10">
        <v>0</v>
      </c>
      <c r="U64" s="10"/>
      <c r="V64" s="10">
        <v>83350.36</v>
      </c>
      <c r="W64" s="10">
        <v>918.9</v>
      </c>
      <c r="X64" s="10">
        <f t="shared" si="5"/>
        <v>83605.414764683504</v>
      </c>
      <c r="Y64" s="10">
        <f t="shared" si="6"/>
        <v>919.52422380114069</v>
      </c>
      <c r="Z64" s="10">
        <f t="shared" si="7"/>
        <v>19621.344884420752</v>
      </c>
      <c r="AA64" s="10"/>
      <c r="AB64" s="10"/>
      <c r="AC64" s="10"/>
      <c r="AD64" s="10"/>
      <c r="AE64" s="10"/>
      <c r="AF64" s="10"/>
      <c r="AG64" s="10"/>
      <c r="AH64" s="10"/>
      <c r="AI64" s="10"/>
    </row>
    <row r="65" spans="1:35" x14ac:dyDescent="0.55000000000000004">
      <c r="A65" s="3">
        <v>6399</v>
      </c>
      <c r="B65" s="3" t="s">
        <v>138</v>
      </c>
      <c r="C65" s="3" t="s">
        <v>30</v>
      </c>
      <c r="D65" s="9" t="s">
        <v>139</v>
      </c>
      <c r="E65" s="10">
        <f t="shared" si="0"/>
        <v>8626.296213573436</v>
      </c>
      <c r="F65" s="11">
        <f t="shared" si="1"/>
        <v>4.5630158452360989E-5</v>
      </c>
      <c r="G65" s="10">
        <f t="shared" si="8"/>
        <v>2119.39885577325</v>
      </c>
      <c r="H65" s="11">
        <f t="shared" si="2"/>
        <v>1.1210895524375293E-5</v>
      </c>
      <c r="I65" s="11">
        <v>4.4321677677290116E-5</v>
      </c>
      <c r="J65" s="12">
        <f t="shared" si="9"/>
        <v>1.3084807750708726E-6</v>
      </c>
      <c r="K65" s="38">
        <f t="shared" si="10"/>
        <v>9.0700000000000003E-2</v>
      </c>
      <c r="L65" s="38">
        <f t="shared" si="11"/>
        <v>1E-3</v>
      </c>
      <c r="M65" s="38">
        <f t="shared" si="12"/>
        <v>9.1700000000000004E-2</v>
      </c>
      <c r="N65" s="10">
        <f t="shared" si="13"/>
        <v>94.894419570205855</v>
      </c>
      <c r="O65" s="13">
        <f t="shared" si="3"/>
        <v>5.0195904407038675E-7</v>
      </c>
      <c r="P65" s="43">
        <f t="shared" si="14"/>
        <v>2024.5044362030444</v>
      </c>
      <c r="Q65" s="44">
        <f t="shared" si="4"/>
        <v>1.0708936480304907E-5</v>
      </c>
      <c r="R65" s="10">
        <v>94817.64</v>
      </c>
      <c r="S65" s="10">
        <v>0</v>
      </c>
      <c r="T65" s="10">
        <v>0</v>
      </c>
      <c r="U65" s="10"/>
      <c r="V65" s="10">
        <v>8599.98</v>
      </c>
      <c r="W65" s="10">
        <v>94.83</v>
      </c>
      <c r="X65" s="10">
        <f t="shared" si="5"/>
        <v>8626.296213573436</v>
      </c>
      <c r="Y65" s="10">
        <f t="shared" si="6"/>
        <v>94.894419570205855</v>
      </c>
      <c r="Z65" s="10">
        <f t="shared" si="7"/>
        <v>2024.5044362030444</v>
      </c>
      <c r="AA65" s="10"/>
      <c r="AB65" s="10"/>
      <c r="AC65" s="10"/>
      <c r="AD65" s="10"/>
      <c r="AE65" s="10"/>
      <c r="AF65" s="10"/>
      <c r="AG65" s="10"/>
      <c r="AH65" s="10"/>
      <c r="AI65" s="10"/>
    </row>
    <row r="66" spans="1:35" x14ac:dyDescent="0.55000000000000004">
      <c r="A66" s="3">
        <v>6507</v>
      </c>
      <c r="B66" s="3" t="s">
        <v>140</v>
      </c>
      <c r="C66" s="3" t="s">
        <v>30</v>
      </c>
      <c r="D66" s="9" t="s">
        <v>141</v>
      </c>
      <c r="E66" s="10">
        <f t="shared" si="0"/>
        <v>10969.404325808464</v>
      </c>
      <c r="F66" s="11">
        <f t="shared" si="1"/>
        <v>5.8024399478314203E-5</v>
      </c>
      <c r="G66" s="10">
        <f t="shared" si="8"/>
        <v>2695.1201473525089</v>
      </c>
      <c r="H66" s="11">
        <f t="shared" si="2"/>
        <v>1.4256264371995362E-5</v>
      </c>
      <c r="I66" s="11">
        <v>4.1519757762371575E-5</v>
      </c>
      <c r="J66" s="12">
        <f t="shared" si="9"/>
        <v>1.6504641715942628E-5</v>
      </c>
      <c r="K66" s="38">
        <f t="shared" si="10"/>
        <v>9.0700000000000003E-2</v>
      </c>
      <c r="L66" s="38">
        <f t="shared" si="11"/>
        <v>1E-3</v>
      </c>
      <c r="M66" s="38">
        <f t="shared" si="12"/>
        <v>9.1700000000000004E-2</v>
      </c>
      <c r="N66" s="10">
        <f t="shared" si="13"/>
        <v>120.71194593223592</v>
      </c>
      <c r="O66" s="13">
        <f t="shared" si="3"/>
        <v>6.3852493394717652E-7</v>
      </c>
      <c r="P66" s="43">
        <f t="shared" si="14"/>
        <v>2574.4082014202731</v>
      </c>
      <c r="Q66" s="44">
        <f t="shared" si="4"/>
        <v>1.3617739438048186E-5</v>
      </c>
      <c r="R66" s="10">
        <v>120571.59</v>
      </c>
      <c r="S66" s="10">
        <v>0</v>
      </c>
      <c r="T66" s="10">
        <v>0</v>
      </c>
      <c r="U66" s="10"/>
      <c r="V66" s="10">
        <v>10935.94</v>
      </c>
      <c r="W66" s="10">
        <v>120.63</v>
      </c>
      <c r="X66" s="10">
        <f t="shared" si="5"/>
        <v>10969.404325808464</v>
      </c>
      <c r="Y66" s="10">
        <f t="shared" si="6"/>
        <v>120.71194593223592</v>
      </c>
      <c r="Z66" s="10">
        <f t="shared" si="7"/>
        <v>2574.4082014202731</v>
      </c>
      <c r="AA66" s="10"/>
      <c r="AB66" s="10"/>
      <c r="AC66" s="10"/>
      <c r="AD66" s="10"/>
      <c r="AE66" s="10"/>
      <c r="AF66" s="10"/>
      <c r="AG66" s="10"/>
      <c r="AH66" s="10"/>
      <c r="AI66" s="10"/>
    </row>
    <row r="67" spans="1:35" x14ac:dyDescent="0.55000000000000004">
      <c r="A67" s="3">
        <v>7274</v>
      </c>
      <c r="B67" s="3" t="s">
        <v>142</v>
      </c>
      <c r="C67" s="3" t="s">
        <v>30</v>
      </c>
      <c r="D67" s="9" t="s">
        <v>143</v>
      </c>
      <c r="E67" s="10">
        <f t="shared" si="0"/>
        <v>33906.057097209719</v>
      </c>
      <c r="F67" s="11">
        <f t="shared" si="1"/>
        <v>1.793514527597676E-4</v>
      </c>
      <c r="G67" s="10">
        <f t="shared" si="8"/>
        <v>8330.5418259783855</v>
      </c>
      <c r="H67" s="11">
        <f t="shared" si="2"/>
        <v>4.4065718832526427E-5</v>
      </c>
      <c r="I67" s="11">
        <v>1.8022295306215964E-4</v>
      </c>
      <c r="J67" s="12">
        <f t="shared" si="9"/>
        <v>-8.7150030239204293E-7</v>
      </c>
      <c r="K67" s="38">
        <f t="shared" si="10"/>
        <v>9.0700000000000003E-2</v>
      </c>
      <c r="L67" s="38">
        <f t="shared" si="11"/>
        <v>1E-3</v>
      </c>
      <c r="M67" s="38">
        <f t="shared" si="12"/>
        <v>9.1700000000000004E-2</v>
      </c>
      <c r="N67" s="10">
        <f t="shared" si="13"/>
        <v>373.13330348347949</v>
      </c>
      <c r="O67" s="13">
        <f t="shared" si="3"/>
        <v>1.9737476363278058E-6</v>
      </c>
      <c r="P67" s="43">
        <f t="shared" si="14"/>
        <v>7957.4085224949058</v>
      </c>
      <c r="Q67" s="44">
        <f t="shared" si="4"/>
        <v>4.2091971196198618E-5</v>
      </c>
      <c r="R67" s="10">
        <v>372665.32999999996</v>
      </c>
      <c r="S67" s="10">
        <v>51281.2</v>
      </c>
      <c r="T67" s="10">
        <v>0</v>
      </c>
      <c r="U67" s="10"/>
      <c r="V67" s="10">
        <v>33802.619999999995</v>
      </c>
      <c r="W67" s="10">
        <v>372.88</v>
      </c>
      <c r="X67" s="10">
        <f t="shared" si="5"/>
        <v>33906.057097209719</v>
      </c>
      <c r="Y67" s="10">
        <f t="shared" si="6"/>
        <v>373.13330348347949</v>
      </c>
      <c r="Z67" s="10">
        <f t="shared" si="7"/>
        <v>7957.4085224949058</v>
      </c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:35" x14ac:dyDescent="0.55000000000000004">
      <c r="A68" s="3">
        <v>6511</v>
      </c>
      <c r="B68" s="3" t="s">
        <v>144</v>
      </c>
      <c r="C68" s="3" t="s">
        <v>30</v>
      </c>
      <c r="D68" s="9" t="s">
        <v>145</v>
      </c>
      <c r="E68" s="10">
        <f t="shared" si="0"/>
        <v>19274.11949313858</v>
      </c>
      <c r="F68" s="11">
        <f t="shared" si="1"/>
        <v>1.019535041142911E-4</v>
      </c>
      <c r="G68" s="10">
        <f t="shared" si="8"/>
        <v>4735.4347331561448</v>
      </c>
      <c r="H68" s="11">
        <f t="shared" si="2"/>
        <v>2.5048831139687732E-5</v>
      </c>
      <c r="I68" s="11">
        <v>1.0940312169078228E-4</v>
      </c>
      <c r="J68" s="12">
        <f t="shared" si="9"/>
        <v>-7.4496175764911834E-6</v>
      </c>
      <c r="K68" s="38">
        <f t="shared" si="10"/>
        <v>9.0700000000000003E-2</v>
      </c>
      <c r="L68" s="38">
        <f t="shared" si="11"/>
        <v>1E-3</v>
      </c>
      <c r="M68" s="38">
        <f t="shared" si="12"/>
        <v>9.1700000000000004E-2</v>
      </c>
      <c r="N68" s="10">
        <f t="shared" si="13"/>
        <v>211.9939131703903</v>
      </c>
      <c r="O68" s="13">
        <f t="shared" si="3"/>
        <v>1.1213753399379041E-6</v>
      </c>
      <c r="P68" s="43">
        <f t="shared" si="14"/>
        <v>4523.4408199857544</v>
      </c>
      <c r="Q68" s="44">
        <f t="shared" si="4"/>
        <v>2.3927455799749828E-5</v>
      </c>
      <c r="R68" s="10">
        <v>211854.3</v>
      </c>
      <c r="S68" s="10">
        <v>0</v>
      </c>
      <c r="T68" s="10">
        <v>0</v>
      </c>
      <c r="U68" s="10"/>
      <c r="V68" s="10">
        <v>19215.32</v>
      </c>
      <c r="W68" s="10">
        <v>211.85</v>
      </c>
      <c r="X68" s="10">
        <f t="shared" si="5"/>
        <v>19274.11949313858</v>
      </c>
      <c r="Y68" s="10">
        <f t="shared" si="6"/>
        <v>211.9939131703903</v>
      </c>
      <c r="Z68" s="10">
        <f t="shared" si="7"/>
        <v>4523.4408199857544</v>
      </c>
      <c r="AA68" s="10"/>
      <c r="AB68" s="10"/>
      <c r="AC68" s="10"/>
      <c r="AD68" s="10"/>
      <c r="AE68" s="10"/>
      <c r="AF68" s="10"/>
      <c r="AG68" s="10"/>
      <c r="AH68" s="10"/>
      <c r="AI68" s="10"/>
    </row>
    <row r="69" spans="1:35" x14ac:dyDescent="0.55000000000000004">
      <c r="A69" s="3">
        <v>6513</v>
      </c>
      <c r="B69" s="3" t="s">
        <v>146</v>
      </c>
      <c r="C69" s="3" t="s">
        <v>30</v>
      </c>
      <c r="D69" s="9" t="s">
        <v>147</v>
      </c>
      <c r="E69" s="10">
        <f t="shared" si="0"/>
        <v>18098.884206703806</v>
      </c>
      <c r="F69" s="11">
        <f t="shared" si="1"/>
        <v>9.573691115120179E-5</v>
      </c>
      <c r="G69" s="10">
        <f t="shared" si="8"/>
        <v>4446.6701126869048</v>
      </c>
      <c r="H69" s="11">
        <f t="shared" si="2"/>
        <v>2.3521364998806279E-5</v>
      </c>
      <c r="I69" s="11">
        <v>8.9600043988769071E-5</v>
      </c>
      <c r="J69" s="12">
        <f t="shared" si="9"/>
        <v>6.1368671624327184E-6</v>
      </c>
      <c r="K69" s="38">
        <f t="shared" si="10"/>
        <v>9.0700000000000003E-2</v>
      </c>
      <c r="L69" s="38">
        <f t="shared" si="11"/>
        <v>1E-3</v>
      </c>
      <c r="M69" s="38">
        <f t="shared" si="12"/>
        <v>9.1700000000000004E-2</v>
      </c>
      <c r="N69" s="10">
        <f t="shared" si="13"/>
        <v>199.04512281672095</v>
      </c>
      <c r="O69" s="13">
        <f t="shared" si="3"/>
        <v>1.0528806649376846E-6</v>
      </c>
      <c r="P69" s="43">
        <f t="shared" si="14"/>
        <v>4247.6249898701835</v>
      </c>
      <c r="Q69" s="44">
        <f t="shared" si="4"/>
        <v>2.2468484333868593E-5</v>
      </c>
      <c r="R69" s="10">
        <v>198937.19</v>
      </c>
      <c r="S69" s="10">
        <v>0</v>
      </c>
      <c r="T69" s="10">
        <v>0</v>
      </c>
      <c r="U69" s="10"/>
      <c r="V69" s="10">
        <v>18043.669999999998</v>
      </c>
      <c r="W69" s="10">
        <v>198.91</v>
      </c>
      <c r="X69" s="10">
        <f t="shared" si="5"/>
        <v>18098.884206703806</v>
      </c>
      <c r="Y69" s="10">
        <f t="shared" si="6"/>
        <v>199.04512281672095</v>
      </c>
      <c r="Z69" s="10">
        <f t="shared" si="7"/>
        <v>4247.6249898701835</v>
      </c>
      <c r="AA69" s="10"/>
      <c r="AB69" s="10"/>
      <c r="AC69" s="10"/>
      <c r="AD69" s="10"/>
      <c r="AE69" s="10"/>
      <c r="AF69" s="10"/>
      <c r="AG69" s="10"/>
      <c r="AH69" s="10"/>
      <c r="AI69" s="10"/>
    </row>
    <row r="70" spans="1:35" x14ac:dyDescent="0.55000000000000004">
      <c r="A70" s="3">
        <v>6526</v>
      </c>
      <c r="B70" s="3" t="s">
        <v>148</v>
      </c>
      <c r="C70" s="3" t="s">
        <v>30</v>
      </c>
      <c r="D70" s="9" t="s">
        <v>149</v>
      </c>
      <c r="E70" s="10">
        <f t="shared" si="0"/>
        <v>26734.709490580772</v>
      </c>
      <c r="F70" s="11">
        <f t="shared" si="1"/>
        <v>1.4141747512837766E-4</v>
      </c>
      <c r="G70" s="10">
        <f t="shared" si="8"/>
        <v>6568.4454399448477</v>
      </c>
      <c r="H70" s="11">
        <f t="shared" si="2"/>
        <v>3.4744831245044034E-5</v>
      </c>
      <c r="I70" s="11">
        <v>1.1631670376876623E-4</v>
      </c>
      <c r="J70" s="12">
        <f t="shared" si="9"/>
        <v>2.5100771359611425E-5</v>
      </c>
      <c r="K70" s="38">
        <f t="shared" si="10"/>
        <v>9.0700000000000003E-2</v>
      </c>
      <c r="L70" s="38">
        <f t="shared" si="11"/>
        <v>1E-3</v>
      </c>
      <c r="M70" s="38">
        <f t="shared" si="12"/>
        <v>9.1700000000000004E-2</v>
      </c>
      <c r="N70" s="10">
        <f t="shared" si="13"/>
        <v>294.07963749121689</v>
      </c>
      <c r="O70" s="13">
        <f t="shared" si="3"/>
        <v>1.555580764224457E-6</v>
      </c>
      <c r="P70" s="43">
        <f t="shared" si="14"/>
        <v>6274.3658024536307</v>
      </c>
      <c r="Q70" s="44">
        <f t="shared" si="4"/>
        <v>3.3189250480819575E-5</v>
      </c>
      <c r="R70" s="10">
        <v>247391.83</v>
      </c>
      <c r="S70" s="10">
        <v>15675.51</v>
      </c>
      <c r="T70" s="10">
        <v>0</v>
      </c>
      <c r="U70" s="10"/>
      <c r="V70" s="10">
        <v>26653.15</v>
      </c>
      <c r="W70" s="10">
        <v>293.88</v>
      </c>
      <c r="X70" s="10">
        <f t="shared" si="5"/>
        <v>26734.709490580772</v>
      </c>
      <c r="Y70" s="10">
        <f t="shared" si="6"/>
        <v>294.07963749121689</v>
      </c>
      <c r="Z70" s="10">
        <f t="shared" si="7"/>
        <v>6274.3658024536307</v>
      </c>
      <c r="AA70" s="10"/>
      <c r="AB70" s="10"/>
      <c r="AC70" s="10"/>
      <c r="AD70" s="10"/>
      <c r="AE70" s="10"/>
      <c r="AF70" s="10"/>
      <c r="AG70" s="10"/>
      <c r="AH70" s="10"/>
      <c r="AI70" s="10"/>
    </row>
    <row r="71" spans="1:35" x14ac:dyDescent="0.55000000000000004">
      <c r="A71" s="3">
        <v>6521</v>
      </c>
      <c r="B71" s="3" t="s">
        <v>150</v>
      </c>
      <c r="C71" s="3" t="s">
        <v>30</v>
      </c>
      <c r="D71" s="9" t="s">
        <v>151</v>
      </c>
      <c r="E71" s="10">
        <f t="shared" si="0"/>
        <v>22791.048577163328</v>
      </c>
      <c r="F71" s="11">
        <f t="shared" si="1"/>
        <v>1.2055685686228214E-4</v>
      </c>
      <c r="G71" s="10">
        <f t="shared" si="8"/>
        <v>5599.5286791092003</v>
      </c>
      <c r="H71" s="11">
        <f t="shared" si="2"/>
        <v>2.9619592761520612E-5</v>
      </c>
      <c r="I71" s="11">
        <v>1.2542305603723523E-4</v>
      </c>
      <c r="J71" s="12">
        <f t="shared" si="9"/>
        <v>-4.8661991749530915E-6</v>
      </c>
      <c r="K71" s="38">
        <f t="shared" si="10"/>
        <v>9.0700000000000003E-2</v>
      </c>
      <c r="L71" s="38">
        <f t="shared" si="11"/>
        <v>1E-3</v>
      </c>
      <c r="M71" s="38">
        <f t="shared" si="12"/>
        <v>9.1700000000000004E-2</v>
      </c>
      <c r="N71" s="10">
        <f t="shared" si="13"/>
        <v>250.70018912710825</v>
      </c>
      <c r="O71" s="13">
        <f t="shared" si="3"/>
        <v>1.3261183097221764E-6</v>
      </c>
      <c r="P71" s="43">
        <f t="shared" si="14"/>
        <v>5348.8284899820919</v>
      </c>
      <c r="Q71" s="44">
        <f t="shared" si="4"/>
        <v>2.8293474451798438E-5</v>
      </c>
      <c r="R71" s="10">
        <v>250513.02</v>
      </c>
      <c r="S71" s="10">
        <v>0</v>
      </c>
      <c r="T71" s="10">
        <v>0</v>
      </c>
      <c r="U71" s="10"/>
      <c r="V71" s="10">
        <v>22721.52</v>
      </c>
      <c r="W71" s="10">
        <v>250.53</v>
      </c>
      <c r="X71" s="10">
        <f t="shared" si="5"/>
        <v>22791.048577163328</v>
      </c>
      <c r="Y71" s="10">
        <f t="shared" si="6"/>
        <v>250.70018912710825</v>
      </c>
      <c r="Z71" s="10">
        <f t="shared" si="7"/>
        <v>5348.8284899820919</v>
      </c>
      <c r="AA71" s="10"/>
      <c r="AB71" s="10"/>
      <c r="AC71" s="10"/>
      <c r="AD71" s="10"/>
      <c r="AE71" s="10"/>
      <c r="AF71" s="10"/>
      <c r="AG71" s="10"/>
      <c r="AH71" s="10"/>
      <c r="AI71" s="10"/>
    </row>
    <row r="72" spans="1:35" x14ac:dyDescent="0.55000000000000004">
      <c r="A72" s="3">
        <v>6524</v>
      </c>
      <c r="B72" s="3" t="s">
        <v>152</v>
      </c>
      <c r="C72" s="3" t="s">
        <v>30</v>
      </c>
      <c r="D72" s="9" t="s">
        <v>153</v>
      </c>
      <c r="E72" s="10">
        <f t="shared" si="0"/>
        <v>16286.906411986874</v>
      </c>
      <c r="F72" s="11">
        <f t="shared" si="1"/>
        <v>8.6152167961535371E-5</v>
      </c>
      <c r="G72" s="10">
        <f t="shared" si="8"/>
        <v>4001.493733563796</v>
      </c>
      <c r="H72" s="11">
        <f t="shared" si="2"/>
        <v>2.1166534117080629E-5</v>
      </c>
      <c r="I72" s="11">
        <v>8.8163407271467679E-5</v>
      </c>
      <c r="J72" s="12">
        <f t="shared" si="9"/>
        <v>-2.0112393099323085E-6</v>
      </c>
      <c r="K72" s="38">
        <f t="shared" si="10"/>
        <v>9.0700000000000003E-2</v>
      </c>
      <c r="L72" s="38">
        <f t="shared" si="11"/>
        <v>1E-3</v>
      </c>
      <c r="M72" s="38">
        <f t="shared" si="12"/>
        <v>9.1700000000000004E-2</v>
      </c>
      <c r="N72" s="10">
        <f t="shared" si="13"/>
        <v>179.12159762803805</v>
      </c>
      <c r="O72" s="13">
        <f t="shared" si="3"/>
        <v>9.4749202666454945E-7</v>
      </c>
      <c r="P72" s="43">
        <f t="shared" si="14"/>
        <v>3822.3721359357578</v>
      </c>
      <c r="Q72" s="44">
        <f t="shared" si="4"/>
        <v>2.0219042090416077E-5</v>
      </c>
      <c r="R72" s="10">
        <v>178975.32</v>
      </c>
      <c r="S72" s="10">
        <v>0</v>
      </c>
      <c r="T72" s="10">
        <v>0</v>
      </c>
      <c r="U72" s="10"/>
      <c r="V72" s="10">
        <v>16237.220000000001</v>
      </c>
      <c r="W72" s="10">
        <v>179</v>
      </c>
      <c r="X72" s="10">
        <f t="shared" si="5"/>
        <v>16286.906411986874</v>
      </c>
      <c r="Y72" s="10">
        <f t="shared" si="6"/>
        <v>179.12159762803805</v>
      </c>
      <c r="Z72" s="10">
        <f t="shared" si="7"/>
        <v>3822.3721359357578</v>
      </c>
      <c r="AA72" s="10"/>
      <c r="AB72" s="10"/>
      <c r="AC72" s="10"/>
      <c r="AD72" s="10"/>
      <c r="AE72" s="10"/>
      <c r="AF72" s="10"/>
      <c r="AG72" s="10"/>
      <c r="AH72" s="10"/>
      <c r="AI72" s="10"/>
    </row>
    <row r="73" spans="1:35" x14ac:dyDescent="0.55000000000000004">
      <c r="A73" s="3">
        <v>6432</v>
      </c>
      <c r="B73" s="3" t="s">
        <v>154</v>
      </c>
      <c r="C73" s="3" t="s">
        <v>30</v>
      </c>
      <c r="D73" s="9" t="s">
        <v>155</v>
      </c>
      <c r="E73" s="10">
        <f t="shared" si="0"/>
        <v>790.02011176451276</v>
      </c>
      <c r="F73" s="11">
        <f t="shared" si="1"/>
        <v>4.1789363578361854E-6</v>
      </c>
      <c r="G73" s="10">
        <f t="shared" si="8"/>
        <v>194.16567043585223</v>
      </c>
      <c r="H73" s="11">
        <f t="shared" si="2"/>
        <v>1.0270700296676539E-6</v>
      </c>
      <c r="I73" s="11">
        <v>5.1615943162737593E-6</v>
      </c>
      <c r="J73" s="12">
        <f t="shared" si="9"/>
        <v>-9.8265795843757393E-7</v>
      </c>
      <c r="K73" s="38">
        <f t="shared" si="10"/>
        <v>9.0700000000000003E-2</v>
      </c>
      <c r="L73" s="38">
        <f t="shared" si="11"/>
        <v>1E-3</v>
      </c>
      <c r="M73" s="38">
        <f t="shared" si="12"/>
        <v>9.1700000000000004E-2</v>
      </c>
      <c r="N73" s="10">
        <f t="shared" si="13"/>
        <v>8.7559440181303518</v>
      </c>
      <c r="O73" s="13">
        <f t="shared" si="3"/>
        <v>4.6315951024105072E-8</v>
      </c>
      <c r="P73" s="43">
        <f t="shared" si="14"/>
        <v>185.40972641772188</v>
      </c>
      <c r="Q73" s="44">
        <f t="shared" si="4"/>
        <v>9.8075407864354902E-7</v>
      </c>
      <c r="R73" s="10">
        <v>8683.5</v>
      </c>
      <c r="S73" s="10">
        <v>83699.72</v>
      </c>
      <c r="T73" s="10">
        <v>0</v>
      </c>
      <c r="U73" s="10"/>
      <c r="V73" s="10">
        <v>787.61</v>
      </c>
      <c r="W73" s="10">
        <v>8.75</v>
      </c>
      <c r="X73" s="10">
        <f t="shared" si="5"/>
        <v>790.02011176451276</v>
      </c>
      <c r="Y73" s="10">
        <f t="shared" si="6"/>
        <v>8.7559440181303518</v>
      </c>
      <c r="Z73" s="10">
        <f t="shared" si="7"/>
        <v>185.40972641772188</v>
      </c>
      <c r="AA73" s="10"/>
      <c r="AB73" s="10"/>
      <c r="AC73" s="10"/>
      <c r="AD73" s="10"/>
      <c r="AE73" s="10"/>
      <c r="AF73" s="10"/>
      <c r="AG73" s="10"/>
      <c r="AH73" s="10"/>
      <c r="AI73" s="10"/>
    </row>
    <row r="74" spans="1:35" x14ac:dyDescent="0.55000000000000004">
      <c r="A74" s="3">
        <v>6558</v>
      </c>
      <c r="B74" s="3" t="s">
        <v>156</v>
      </c>
      <c r="C74" s="3" t="s">
        <v>30</v>
      </c>
      <c r="D74" s="9" t="s">
        <v>157</v>
      </c>
      <c r="E74" s="10">
        <f t="shared" si="0"/>
        <v>7438.2618811309749</v>
      </c>
      <c r="F74" s="11">
        <f t="shared" si="1"/>
        <v>3.9345862910678225E-5</v>
      </c>
      <c r="G74" s="10">
        <f t="shared" si="8"/>
        <v>1827.5003404019449</v>
      </c>
      <c r="H74" s="11">
        <f t="shared" si="2"/>
        <v>9.6668521506451376E-6</v>
      </c>
      <c r="I74" s="11">
        <v>3.816597351973762E-5</v>
      </c>
      <c r="J74" s="12">
        <f t="shared" si="9"/>
        <v>1.1798893909406049E-6</v>
      </c>
      <c r="K74" s="38">
        <f t="shared" si="10"/>
        <v>9.0700000000000003E-2</v>
      </c>
      <c r="L74" s="38">
        <f t="shared" si="11"/>
        <v>1E-3</v>
      </c>
      <c r="M74" s="38">
        <f t="shared" si="12"/>
        <v>9.1700000000000004E-2</v>
      </c>
      <c r="N74" s="10">
        <f t="shared" si="13"/>
        <v>81.815540905410018</v>
      </c>
      <c r="O74" s="13">
        <f t="shared" si="3"/>
        <v>4.3277624636923784E-7</v>
      </c>
      <c r="P74" s="43">
        <f t="shared" si="14"/>
        <v>1745.6847994965349</v>
      </c>
      <c r="Q74" s="44">
        <f t="shared" si="4"/>
        <v>9.2340759042758999E-6</v>
      </c>
      <c r="R74" s="10">
        <v>81760</v>
      </c>
      <c r="S74" s="10">
        <v>0</v>
      </c>
      <c r="T74" s="10">
        <v>0</v>
      </c>
      <c r="U74" s="10"/>
      <c r="V74" s="10">
        <v>7415.57</v>
      </c>
      <c r="W74" s="10">
        <v>81.760000000000005</v>
      </c>
      <c r="X74" s="10">
        <f t="shared" si="5"/>
        <v>7438.2618811309749</v>
      </c>
      <c r="Y74" s="10">
        <f t="shared" si="6"/>
        <v>81.815540905410018</v>
      </c>
      <c r="Z74" s="10">
        <f t="shared" si="7"/>
        <v>1745.6847994965349</v>
      </c>
      <c r="AA74" s="10"/>
      <c r="AB74" s="10"/>
      <c r="AC74" s="10"/>
      <c r="AD74" s="10"/>
      <c r="AE74" s="10"/>
      <c r="AF74" s="10"/>
      <c r="AG74" s="10"/>
      <c r="AH74" s="10"/>
      <c r="AI74" s="10"/>
    </row>
    <row r="75" spans="1:35" x14ac:dyDescent="0.55000000000000004">
      <c r="A75" s="3">
        <v>6607</v>
      </c>
      <c r="B75" s="3" t="s">
        <v>158</v>
      </c>
      <c r="C75" s="3" t="s">
        <v>30</v>
      </c>
      <c r="D75" s="9" t="s">
        <v>159</v>
      </c>
      <c r="E75" s="10">
        <f t="shared" ref="E75:E138" si="15">X75</f>
        <v>9528.2578249036196</v>
      </c>
      <c r="F75" s="11">
        <f t="shared" ref="F75:F138" si="16">E75/($E$585+$G$585)</f>
        <v>5.0401227080654011E-5</v>
      </c>
      <c r="G75" s="10">
        <f t="shared" si="8"/>
        <v>2341.0068582779622</v>
      </c>
      <c r="H75" s="11">
        <f t="shared" ref="H75:H138" si="17">G75/($E$585+$G$585)</f>
        <v>1.2383126110740972E-5</v>
      </c>
      <c r="I75" s="11">
        <v>4.2405036604384317E-5</v>
      </c>
      <c r="J75" s="12">
        <f t="shared" si="9"/>
        <v>7.9961904762696948E-6</v>
      </c>
      <c r="K75" s="38">
        <f t="shared" si="10"/>
        <v>9.0700000000000003E-2</v>
      </c>
      <c r="L75" s="38">
        <f t="shared" si="11"/>
        <v>1E-3</v>
      </c>
      <c r="M75" s="38">
        <f t="shared" si="12"/>
        <v>9.1700000000000004E-2</v>
      </c>
      <c r="N75" s="10">
        <f t="shared" si="13"/>
        <v>104.82115838847479</v>
      </c>
      <c r="O75" s="13">
        <f t="shared" ref="O75:O138" si="18">N75/($E$585+$G$585)</f>
        <v>5.5446809940285792E-7</v>
      </c>
      <c r="P75" s="43">
        <f t="shared" si="14"/>
        <v>2236.1856998894873</v>
      </c>
      <c r="Q75" s="44">
        <f t="shared" ref="Q75:Q138" si="19">P75/($E$585+$G$585)</f>
        <v>1.1828658011338113E-5</v>
      </c>
      <c r="R75" s="10">
        <v>104732.1</v>
      </c>
      <c r="S75" s="10">
        <v>36029.5</v>
      </c>
      <c r="T75" s="10">
        <v>0</v>
      </c>
      <c r="U75" s="10"/>
      <c r="V75" s="10">
        <v>9499.1899999999987</v>
      </c>
      <c r="W75" s="10">
        <v>104.75</v>
      </c>
      <c r="X75" s="10">
        <f t="shared" ref="X75:X138" si="20">V75/$V$585*$X$586</f>
        <v>9528.2578249036196</v>
      </c>
      <c r="Y75" s="10">
        <f t="shared" ref="Y75:Y138" si="21">W75/$W$586*$Y$586</f>
        <v>104.82115838847479</v>
      </c>
      <c r="Z75" s="10">
        <f t="shared" ref="Z75:Z138" si="22">V75/$V$585*$Z$586</f>
        <v>2236.1856998894873</v>
      </c>
      <c r="AA75" s="10"/>
      <c r="AB75" s="10"/>
      <c r="AC75" s="10"/>
      <c r="AD75" s="10"/>
      <c r="AE75" s="10"/>
      <c r="AF75" s="10"/>
      <c r="AG75" s="10"/>
      <c r="AH75" s="10"/>
      <c r="AI75" s="10"/>
    </row>
    <row r="76" spans="1:35" x14ac:dyDescent="0.55000000000000004">
      <c r="A76" s="3">
        <v>6536</v>
      </c>
      <c r="B76" s="3" t="s">
        <v>160</v>
      </c>
      <c r="C76" s="3" t="s">
        <v>30</v>
      </c>
      <c r="D76" s="9" t="s">
        <v>161</v>
      </c>
      <c r="E76" s="10">
        <f t="shared" si="15"/>
        <v>42128.190332109356</v>
      </c>
      <c r="F76" s="11">
        <f t="shared" si="16"/>
        <v>2.2284372720016466E-4</v>
      </c>
      <c r="G76" s="10">
        <f t="shared" ref="G76:G139" si="23">Y76+Z76</f>
        <v>10350.564649667453</v>
      </c>
      <c r="H76" s="11">
        <f t="shared" si="17"/>
        <v>5.4750949114473215E-5</v>
      </c>
      <c r="I76" s="11">
        <v>2.5018125258309103E-4</v>
      </c>
      <c r="J76" s="12">
        <f t="shared" ref="J76:J139" si="24">F76-I76</f>
        <v>-2.7337525382926372E-5</v>
      </c>
      <c r="K76" s="38">
        <f t="shared" ref="K76:K139" si="25">IF(OR($C76="City",$C76="County",$C76="Other Local Government",$C76="Consolidated Government"),0.0907,IF(OR($C76="School District"),0.088,IF(OR($C76="State Agency",$C76="University"),0.0917,)))</f>
        <v>9.0700000000000003E-2</v>
      </c>
      <c r="L76" s="38">
        <f t="shared" ref="L76:L139" si="26">IF(OR($C76="City",$C76="County",$C76="Other Local Government",$C76="Consolidated Government"),0.001,IF(OR($C76="School District"),0.0037,IF(OR($C76="State Agency",$C76="University"),0,)))</f>
        <v>1E-3</v>
      </c>
      <c r="M76" s="38">
        <f t="shared" ref="M76:M139" si="27">K76+L76</f>
        <v>9.1700000000000004E-2</v>
      </c>
      <c r="N76" s="10">
        <f t="shared" ref="N76:N139" si="28">Y76</f>
        <v>463.50465254374825</v>
      </c>
      <c r="O76" s="13">
        <f t="shared" si="18"/>
        <v>2.4517811834120256E-6</v>
      </c>
      <c r="P76" s="43">
        <f t="shared" ref="P76:P139" si="29">Z76</f>
        <v>9887.0599971237043</v>
      </c>
      <c r="Q76" s="44">
        <f t="shared" si="19"/>
        <v>5.2299167931061189E-5</v>
      </c>
      <c r="R76" s="10">
        <v>462036.59</v>
      </c>
      <c r="S76" s="10">
        <v>90328.8</v>
      </c>
      <c r="T76" s="10">
        <v>0</v>
      </c>
      <c r="U76" s="10"/>
      <c r="V76" s="10">
        <v>41999.67</v>
      </c>
      <c r="W76" s="10">
        <v>463.19</v>
      </c>
      <c r="X76" s="10">
        <f t="shared" si="20"/>
        <v>42128.190332109356</v>
      </c>
      <c r="Y76" s="10">
        <f t="shared" si="21"/>
        <v>463.50465254374825</v>
      </c>
      <c r="Z76" s="10">
        <f t="shared" si="22"/>
        <v>9887.0599971237043</v>
      </c>
      <c r="AA76" s="10"/>
      <c r="AB76" s="10"/>
      <c r="AC76" s="10"/>
      <c r="AD76" s="10"/>
      <c r="AE76" s="10"/>
      <c r="AF76" s="10"/>
      <c r="AG76" s="10"/>
      <c r="AH76" s="10"/>
      <c r="AI76" s="10"/>
    </row>
    <row r="77" spans="1:35" x14ac:dyDescent="0.55000000000000004">
      <c r="A77" s="3">
        <v>6382</v>
      </c>
      <c r="B77" s="3" t="s">
        <v>162</v>
      </c>
      <c r="C77" s="3" t="s">
        <v>30</v>
      </c>
      <c r="D77" s="9" t="s">
        <v>163</v>
      </c>
      <c r="E77" s="10">
        <f t="shared" si="15"/>
        <v>38054.813695360084</v>
      </c>
      <c r="F77" s="11">
        <f t="shared" si="16"/>
        <v>2.0129695709522079E-4</v>
      </c>
      <c r="G77" s="10">
        <f t="shared" si="23"/>
        <v>9349.6738817395089</v>
      </c>
      <c r="H77" s="11">
        <f t="shared" si="17"/>
        <v>4.945657906233026E-5</v>
      </c>
      <c r="I77" s="11">
        <v>1.7645635381920751E-4</v>
      </c>
      <c r="J77" s="12">
        <f t="shared" si="24"/>
        <v>2.4840603276013278E-5</v>
      </c>
      <c r="K77" s="38">
        <f t="shared" si="25"/>
        <v>9.0700000000000003E-2</v>
      </c>
      <c r="L77" s="38">
        <f t="shared" si="26"/>
        <v>1E-3</v>
      </c>
      <c r="M77" s="38">
        <f t="shared" si="27"/>
        <v>9.1700000000000004E-2</v>
      </c>
      <c r="N77" s="10">
        <f t="shared" si="28"/>
        <v>418.59416482561227</v>
      </c>
      <c r="O77" s="13">
        <f t="shared" si="18"/>
        <v>2.2142200540449593E-6</v>
      </c>
      <c r="P77" s="43">
        <f t="shared" si="29"/>
        <v>8931.0797169138968</v>
      </c>
      <c r="Q77" s="44">
        <f t="shared" si="19"/>
        <v>4.7242359008285305E-5</v>
      </c>
      <c r="R77" s="10">
        <v>418288.51</v>
      </c>
      <c r="S77" s="10">
        <v>29256.14</v>
      </c>
      <c r="T77" s="10">
        <v>0</v>
      </c>
      <c r="U77" s="10"/>
      <c r="V77" s="10">
        <v>37938.720000000001</v>
      </c>
      <c r="W77" s="10">
        <v>418.31</v>
      </c>
      <c r="X77" s="10">
        <f t="shared" si="20"/>
        <v>38054.813695360084</v>
      </c>
      <c r="Y77" s="10">
        <f t="shared" si="21"/>
        <v>418.59416482561227</v>
      </c>
      <c r="Z77" s="10">
        <f t="shared" si="22"/>
        <v>8931.0797169138968</v>
      </c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:35" x14ac:dyDescent="0.55000000000000004">
      <c r="A78" s="3">
        <v>6537</v>
      </c>
      <c r="B78" s="3" t="s">
        <v>164</v>
      </c>
      <c r="C78" s="3" t="s">
        <v>30</v>
      </c>
      <c r="D78" s="9" t="s">
        <v>165</v>
      </c>
      <c r="E78" s="10">
        <f t="shared" si="15"/>
        <v>11774.991929268848</v>
      </c>
      <c r="F78" s="11">
        <f t="shared" si="16"/>
        <v>6.2285682546163744E-5</v>
      </c>
      <c r="G78" s="10">
        <f t="shared" si="23"/>
        <v>2892.9993913287994</v>
      </c>
      <c r="H78" s="11">
        <f t="shared" si="17"/>
        <v>1.5302977936371233E-5</v>
      </c>
      <c r="I78" s="11">
        <v>7.022880138932421E-5</v>
      </c>
      <c r="J78" s="12">
        <f t="shared" si="24"/>
        <v>-7.9431188431604662E-6</v>
      </c>
      <c r="K78" s="38">
        <f t="shared" si="25"/>
        <v>9.0700000000000003E-2</v>
      </c>
      <c r="L78" s="38">
        <f t="shared" si="26"/>
        <v>1E-3</v>
      </c>
      <c r="M78" s="38">
        <f t="shared" si="27"/>
        <v>9.1700000000000004E-2</v>
      </c>
      <c r="N78" s="10">
        <f t="shared" si="28"/>
        <v>129.52793070934774</v>
      </c>
      <c r="O78" s="13">
        <f t="shared" si="18"/>
        <v>6.851584800640184E-7</v>
      </c>
      <c r="P78" s="43">
        <f t="shared" si="29"/>
        <v>2763.4714606194516</v>
      </c>
      <c r="Q78" s="44">
        <f t="shared" si="19"/>
        <v>1.4617819456307214E-5</v>
      </c>
      <c r="R78" s="10">
        <v>122953</v>
      </c>
      <c r="S78" s="10">
        <v>61210.8</v>
      </c>
      <c r="T78" s="10">
        <v>0</v>
      </c>
      <c r="U78" s="10"/>
      <c r="V78" s="10">
        <v>11739.07</v>
      </c>
      <c r="W78" s="10">
        <v>129.44</v>
      </c>
      <c r="X78" s="10">
        <f t="shared" si="20"/>
        <v>11774.991929268848</v>
      </c>
      <c r="Y78" s="10">
        <f t="shared" si="21"/>
        <v>129.52793070934774</v>
      </c>
      <c r="Z78" s="10">
        <f t="shared" si="22"/>
        <v>2763.4714606194516</v>
      </c>
      <c r="AA78" s="10"/>
      <c r="AB78" s="10"/>
      <c r="AC78" s="10"/>
      <c r="AD78" s="10"/>
      <c r="AE78" s="10"/>
      <c r="AF78" s="10"/>
      <c r="AG78" s="10"/>
      <c r="AH78" s="10"/>
      <c r="AI78" s="10"/>
    </row>
    <row r="79" spans="1:35" x14ac:dyDescent="0.55000000000000004">
      <c r="A79" s="3">
        <v>6605</v>
      </c>
      <c r="B79" s="3" t="s">
        <v>166</v>
      </c>
      <c r="C79" s="3" t="s">
        <v>30</v>
      </c>
      <c r="D79" s="9" t="s">
        <v>167</v>
      </c>
      <c r="E79" s="10">
        <f t="shared" si="15"/>
        <v>16605.578584137536</v>
      </c>
      <c r="F79" s="11">
        <f t="shared" si="16"/>
        <v>8.7837834828239123E-5</v>
      </c>
      <c r="G79" s="10">
        <f t="shared" si="23"/>
        <v>4079.8152658719791</v>
      </c>
      <c r="H79" s="11">
        <f t="shared" si="17"/>
        <v>2.158082825224268E-5</v>
      </c>
      <c r="I79" s="11">
        <v>8.8267511381417057E-5</v>
      </c>
      <c r="J79" s="12">
        <f t="shared" si="24"/>
        <v>-4.2967655317793394E-7</v>
      </c>
      <c r="K79" s="38">
        <f t="shared" si="25"/>
        <v>9.0700000000000003E-2</v>
      </c>
      <c r="L79" s="38">
        <f t="shared" si="26"/>
        <v>1E-3</v>
      </c>
      <c r="M79" s="38">
        <f t="shared" si="27"/>
        <v>9.1700000000000004E-2</v>
      </c>
      <c r="N79" s="10">
        <f t="shared" si="28"/>
        <v>182.65399561478094</v>
      </c>
      <c r="O79" s="13">
        <f t="shared" si="18"/>
        <v>9.661772046205599E-7</v>
      </c>
      <c r="P79" s="43">
        <f t="shared" si="29"/>
        <v>3897.1612702571983</v>
      </c>
      <c r="Q79" s="44">
        <f t="shared" si="19"/>
        <v>2.061465104762212E-5</v>
      </c>
      <c r="R79" s="10">
        <v>182524.05</v>
      </c>
      <c r="S79" s="10">
        <v>12671.82</v>
      </c>
      <c r="T79" s="10">
        <v>0</v>
      </c>
      <c r="U79" s="10"/>
      <c r="V79" s="10">
        <v>16554.919999999998</v>
      </c>
      <c r="W79" s="10">
        <v>182.53</v>
      </c>
      <c r="X79" s="10">
        <f t="shared" si="20"/>
        <v>16605.578584137536</v>
      </c>
      <c r="Y79" s="10">
        <f t="shared" si="21"/>
        <v>182.65399561478094</v>
      </c>
      <c r="Z79" s="10">
        <f t="shared" si="22"/>
        <v>3897.1612702571983</v>
      </c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 x14ac:dyDescent="0.55000000000000004">
      <c r="A80" s="3">
        <v>6410</v>
      </c>
      <c r="B80" s="3" t="s">
        <v>168</v>
      </c>
      <c r="C80" s="3" t="s">
        <v>30</v>
      </c>
      <c r="D80" s="9" t="s">
        <v>169</v>
      </c>
      <c r="E80" s="10">
        <f t="shared" si="15"/>
        <v>5215.2300853207371</v>
      </c>
      <c r="F80" s="11">
        <f t="shared" si="16"/>
        <v>2.7586784555839606E-5</v>
      </c>
      <c r="G80" s="10">
        <f t="shared" si="23"/>
        <v>1281.320669166397</v>
      </c>
      <c r="H80" s="11">
        <f t="shared" si="17"/>
        <v>6.7777483771483027E-6</v>
      </c>
      <c r="I80" s="11">
        <v>2.7897819384233611E-5</v>
      </c>
      <c r="J80" s="12">
        <f t="shared" si="24"/>
        <v>-3.1103482839400478E-7</v>
      </c>
      <c r="K80" s="38">
        <f t="shared" si="25"/>
        <v>9.0700000000000003E-2</v>
      </c>
      <c r="L80" s="38">
        <f t="shared" si="26"/>
        <v>1E-3</v>
      </c>
      <c r="M80" s="38">
        <f t="shared" si="27"/>
        <v>9.1700000000000004E-2</v>
      </c>
      <c r="N80" s="10">
        <f t="shared" si="28"/>
        <v>57.35893841362649</v>
      </c>
      <c r="O80" s="13">
        <f t="shared" si="18"/>
        <v>3.034091785944803E-7</v>
      </c>
      <c r="P80" s="43">
        <f t="shared" si="29"/>
        <v>1223.9617307527706</v>
      </c>
      <c r="Q80" s="44">
        <f t="shared" si="19"/>
        <v>6.4743391985538224E-6</v>
      </c>
      <c r="R80" s="10">
        <v>57324</v>
      </c>
      <c r="S80" s="10">
        <v>0</v>
      </c>
      <c r="T80" s="10">
        <v>0</v>
      </c>
      <c r="U80" s="10"/>
      <c r="V80" s="10">
        <v>5199.32</v>
      </c>
      <c r="W80" s="10">
        <v>57.32</v>
      </c>
      <c r="X80" s="10">
        <f t="shared" si="20"/>
        <v>5215.2300853207371</v>
      </c>
      <c r="Y80" s="10">
        <f t="shared" si="21"/>
        <v>57.35893841362649</v>
      </c>
      <c r="Z80" s="10">
        <f t="shared" si="22"/>
        <v>1223.9617307527706</v>
      </c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 x14ac:dyDescent="0.55000000000000004">
      <c r="A81" s="3">
        <v>6542</v>
      </c>
      <c r="B81" s="3" t="s">
        <v>170</v>
      </c>
      <c r="C81" s="3" t="s">
        <v>30</v>
      </c>
      <c r="D81" s="9" t="s">
        <v>171</v>
      </c>
      <c r="E81" s="10">
        <f t="shared" si="15"/>
        <v>1414.0638800421805</v>
      </c>
      <c r="F81" s="11">
        <f t="shared" si="16"/>
        <v>7.4799145902915936E-6</v>
      </c>
      <c r="G81" s="10">
        <f t="shared" si="23"/>
        <v>347.42704781900625</v>
      </c>
      <c r="H81" s="11">
        <f t="shared" si="17"/>
        <v>1.8377703304081299E-6</v>
      </c>
      <c r="I81" s="11">
        <v>1.9256559261024942E-5</v>
      </c>
      <c r="J81" s="12">
        <f t="shared" si="24"/>
        <v>-1.1776644670733348E-5</v>
      </c>
      <c r="K81" s="38">
        <f t="shared" si="25"/>
        <v>9.0700000000000003E-2</v>
      </c>
      <c r="L81" s="38">
        <f t="shared" si="26"/>
        <v>1E-3</v>
      </c>
      <c r="M81" s="38">
        <f t="shared" si="27"/>
        <v>9.1700000000000004E-2</v>
      </c>
      <c r="N81" s="10">
        <f t="shared" si="28"/>
        <v>15.560563369363084</v>
      </c>
      <c r="O81" s="13">
        <f t="shared" si="18"/>
        <v>8.2310061534266743E-8</v>
      </c>
      <c r="P81" s="43">
        <f t="shared" si="29"/>
        <v>331.86648444964317</v>
      </c>
      <c r="Q81" s="44">
        <f t="shared" si="19"/>
        <v>1.755460268873863E-6</v>
      </c>
      <c r="R81" s="10">
        <v>15543</v>
      </c>
      <c r="S81" s="10">
        <v>39656.31</v>
      </c>
      <c r="T81" s="10">
        <v>0</v>
      </c>
      <c r="U81" s="10"/>
      <c r="V81" s="10">
        <v>1409.75</v>
      </c>
      <c r="W81" s="10">
        <v>15.55</v>
      </c>
      <c r="X81" s="10">
        <f t="shared" si="20"/>
        <v>1414.0638800421805</v>
      </c>
      <c r="Y81" s="10">
        <f t="shared" si="21"/>
        <v>15.560563369363084</v>
      </c>
      <c r="Z81" s="10">
        <f t="shared" si="22"/>
        <v>331.86648444964317</v>
      </c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 x14ac:dyDescent="0.55000000000000004">
      <c r="A82" s="3">
        <v>6546</v>
      </c>
      <c r="B82" s="3" t="s">
        <v>172</v>
      </c>
      <c r="C82" s="3" t="s">
        <v>30</v>
      </c>
      <c r="D82" s="9" t="s">
        <v>173</v>
      </c>
      <c r="E82" s="10">
        <f t="shared" si="15"/>
        <v>888.69112710748072</v>
      </c>
      <c r="F82" s="11">
        <f t="shared" si="16"/>
        <v>4.700872302682423E-6</v>
      </c>
      <c r="G82" s="10">
        <f t="shared" si="23"/>
        <v>218.32343865117176</v>
      </c>
      <c r="H82" s="11">
        <f t="shared" si="17"/>
        <v>1.1548563662631838E-6</v>
      </c>
      <c r="I82" s="11">
        <v>5.6149817832262562E-6</v>
      </c>
      <c r="J82" s="12">
        <f t="shared" si="24"/>
        <v>-9.1410948054383321E-7</v>
      </c>
      <c r="K82" s="38">
        <f t="shared" si="25"/>
        <v>9.0700000000000003E-2</v>
      </c>
      <c r="L82" s="38">
        <f t="shared" si="26"/>
        <v>1E-3</v>
      </c>
      <c r="M82" s="38">
        <f t="shared" si="27"/>
        <v>9.1700000000000004E-2</v>
      </c>
      <c r="N82" s="10">
        <f t="shared" si="28"/>
        <v>9.7566233344881059</v>
      </c>
      <c r="O82" s="13">
        <f t="shared" si="18"/>
        <v>5.1609202569717081E-8</v>
      </c>
      <c r="P82" s="43">
        <f t="shared" si="29"/>
        <v>208.56681531668366</v>
      </c>
      <c r="Q82" s="44">
        <f t="shared" si="19"/>
        <v>1.1032471636934669E-6</v>
      </c>
      <c r="R82" s="10">
        <v>9768.25</v>
      </c>
      <c r="S82" s="10">
        <v>0</v>
      </c>
      <c r="T82" s="10">
        <v>0</v>
      </c>
      <c r="U82" s="10"/>
      <c r="V82" s="10">
        <v>885.98</v>
      </c>
      <c r="W82" s="10">
        <v>9.75</v>
      </c>
      <c r="X82" s="10">
        <f t="shared" si="20"/>
        <v>888.69112710748072</v>
      </c>
      <c r="Y82" s="10">
        <f t="shared" si="21"/>
        <v>9.7566233344881059</v>
      </c>
      <c r="Z82" s="10">
        <f t="shared" si="22"/>
        <v>208.56681531668366</v>
      </c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 x14ac:dyDescent="0.55000000000000004">
      <c r="A83" s="3">
        <v>6553</v>
      </c>
      <c r="B83" s="3" t="s">
        <v>174</v>
      </c>
      <c r="C83" s="3" t="s">
        <v>30</v>
      </c>
      <c r="D83" s="9" t="s">
        <v>175</v>
      </c>
      <c r="E83" s="10">
        <f t="shared" si="15"/>
        <v>28140.879288171502</v>
      </c>
      <c r="F83" s="11">
        <f t="shared" si="16"/>
        <v>1.4885563272074365E-4</v>
      </c>
      <c r="G83" s="10">
        <f t="shared" si="23"/>
        <v>6913.9697925229029</v>
      </c>
      <c r="H83" s="11">
        <f t="shared" si="17"/>
        <v>3.6572536967979665E-5</v>
      </c>
      <c r="I83" s="11">
        <v>1.4351246754449804E-4</v>
      </c>
      <c r="J83" s="12">
        <f t="shared" si="24"/>
        <v>5.3431651762456123E-6</v>
      </c>
      <c r="K83" s="38">
        <f t="shared" si="25"/>
        <v>9.0700000000000003E-2</v>
      </c>
      <c r="L83" s="38">
        <f t="shared" si="26"/>
        <v>1E-3</v>
      </c>
      <c r="M83" s="38">
        <f t="shared" si="27"/>
        <v>9.1700000000000004E-2</v>
      </c>
      <c r="N83" s="10">
        <f t="shared" si="28"/>
        <v>309.59016689476209</v>
      </c>
      <c r="O83" s="13">
        <f t="shared" si="18"/>
        <v>1.6376261631814431E-6</v>
      </c>
      <c r="P83" s="43">
        <f t="shared" si="29"/>
        <v>6604.3796256281412</v>
      </c>
      <c r="Q83" s="44">
        <f t="shared" si="19"/>
        <v>3.4934910804798222E-5</v>
      </c>
      <c r="R83" s="10">
        <v>309317.06</v>
      </c>
      <c r="S83" s="10">
        <v>9179.3700000000008</v>
      </c>
      <c r="T83" s="10">
        <v>0</v>
      </c>
      <c r="U83" s="10"/>
      <c r="V83" s="10">
        <v>28055.03</v>
      </c>
      <c r="W83" s="10">
        <v>309.38</v>
      </c>
      <c r="X83" s="10">
        <f t="shared" si="20"/>
        <v>28140.879288171502</v>
      </c>
      <c r="Y83" s="10">
        <f t="shared" si="21"/>
        <v>309.59016689476209</v>
      </c>
      <c r="Z83" s="10">
        <f t="shared" si="22"/>
        <v>6604.3796256281412</v>
      </c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 x14ac:dyDescent="0.55000000000000004">
      <c r="A84" s="3">
        <v>6434</v>
      </c>
      <c r="B84" s="3" t="s">
        <v>176</v>
      </c>
      <c r="C84" s="3" t="s">
        <v>30</v>
      </c>
      <c r="D84" s="9" t="s">
        <v>177</v>
      </c>
      <c r="E84" s="10">
        <f t="shared" si="15"/>
        <v>7721.7868297620953</v>
      </c>
      <c r="F84" s="11">
        <f t="shared" si="16"/>
        <v>4.0845612978485868E-5</v>
      </c>
      <c r="G84" s="10">
        <f t="shared" si="23"/>
        <v>1897.1628964673396</v>
      </c>
      <c r="H84" s="11">
        <f t="shared" si="17"/>
        <v>1.0035343261170505E-5</v>
      </c>
      <c r="I84" s="11">
        <v>5.5874982981996203E-5</v>
      </c>
      <c r="J84" s="12">
        <f t="shared" si="24"/>
        <v>-1.5029370003510335E-5</v>
      </c>
      <c r="K84" s="38">
        <f t="shared" si="25"/>
        <v>9.0700000000000003E-2</v>
      </c>
      <c r="L84" s="38">
        <f t="shared" si="26"/>
        <v>1E-3</v>
      </c>
      <c r="M84" s="38">
        <f t="shared" si="27"/>
        <v>9.1700000000000004E-2</v>
      </c>
      <c r="N84" s="10">
        <f t="shared" si="28"/>
        <v>84.937660372446203</v>
      </c>
      <c r="O84" s="13">
        <f t="shared" si="18"/>
        <v>4.4929119119154729E-7</v>
      </c>
      <c r="P84" s="43">
        <f t="shared" si="29"/>
        <v>1812.2252360948933</v>
      </c>
      <c r="Q84" s="44">
        <f t="shared" si="19"/>
        <v>9.5860520699789567E-6</v>
      </c>
      <c r="R84" s="10">
        <v>84875.51</v>
      </c>
      <c r="S84" s="10">
        <v>0</v>
      </c>
      <c r="T84" s="10">
        <v>0</v>
      </c>
      <c r="U84" s="10"/>
      <c r="V84" s="10">
        <v>7698.23</v>
      </c>
      <c r="W84" s="10">
        <v>84.88</v>
      </c>
      <c r="X84" s="10">
        <f t="shared" si="20"/>
        <v>7721.7868297620953</v>
      </c>
      <c r="Y84" s="10">
        <f t="shared" si="21"/>
        <v>84.937660372446203</v>
      </c>
      <c r="Z84" s="10">
        <f t="shared" si="22"/>
        <v>1812.2252360948933</v>
      </c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 x14ac:dyDescent="0.55000000000000004">
      <c r="A85" s="3">
        <v>12286</v>
      </c>
      <c r="B85" s="3" t="s">
        <v>178</v>
      </c>
      <c r="C85" s="3" t="s">
        <v>30</v>
      </c>
      <c r="D85" s="9" t="s">
        <v>179</v>
      </c>
      <c r="E85" s="10">
        <f t="shared" si="15"/>
        <v>9562.6928758004815</v>
      </c>
      <c r="F85" s="11">
        <f t="shared" si="16"/>
        <v>5.0583376729800825E-5</v>
      </c>
      <c r="G85" s="10">
        <f t="shared" si="23"/>
        <v>2349.4386540533405</v>
      </c>
      <c r="H85" s="11">
        <f t="shared" si="17"/>
        <v>1.2427727428356644E-5</v>
      </c>
      <c r="I85" s="11">
        <v>4.751415119474522E-5</v>
      </c>
      <c r="J85" s="12">
        <f t="shared" si="24"/>
        <v>3.0692255350556045E-6</v>
      </c>
      <c r="K85" s="38">
        <f t="shared" si="25"/>
        <v>9.0700000000000003E-2</v>
      </c>
      <c r="L85" s="38">
        <f t="shared" si="26"/>
        <v>1E-3</v>
      </c>
      <c r="M85" s="38">
        <f t="shared" si="27"/>
        <v>9.1700000000000004E-2</v>
      </c>
      <c r="N85" s="10">
        <f t="shared" si="28"/>
        <v>105.17139614919999</v>
      </c>
      <c r="O85" s="13">
        <f t="shared" si="18"/>
        <v>5.5632073744382199E-7</v>
      </c>
      <c r="P85" s="43">
        <f t="shared" si="29"/>
        <v>2244.2672579041405</v>
      </c>
      <c r="Q85" s="44">
        <f t="shared" si="19"/>
        <v>1.1871406690912821E-5</v>
      </c>
      <c r="R85" s="10">
        <v>105110.77</v>
      </c>
      <c r="S85" s="10">
        <v>0</v>
      </c>
      <c r="T85" s="10">
        <v>0</v>
      </c>
      <c r="U85" s="10"/>
      <c r="V85" s="10">
        <v>9533.52</v>
      </c>
      <c r="W85" s="10">
        <v>105.1</v>
      </c>
      <c r="X85" s="10">
        <f t="shared" si="20"/>
        <v>9562.6928758004815</v>
      </c>
      <c r="Y85" s="10">
        <f t="shared" si="21"/>
        <v>105.17139614919999</v>
      </c>
      <c r="Z85" s="10">
        <f t="shared" si="22"/>
        <v>2244.2672579041405</v>
      </c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 x14ac:dyDescent="0.55000000000000004">
      <c r="A86" s="3">
        <v>6562</v>
      </c>
      <c r="B86" s="3" t="s">
        <v>180</v>
      </c>
      <c r="C86" s="3" t="s">
        <v>30</v>
      </c>
      <c r="D86" s="9" t="s">
        <v>181</v>
      </c>
      <c r="E86" s="10">
        <f t="shared" si="15"/>
        <v>4183.1114042446588</v>
      </c>
      <c r="F86" s="11">
        <f t="shared" si="16"/>
        <v>2.2127229517022558E-5</v>
      </c>
      <c r="G86" s="10">
        <f t="shared" si="23"/>
        <v>1027.745154756567</v>
      </c>
      <c r="H86" s="11">
        <f t="shared" si="17"/>
        <v>5.4364205794831751E-6</v>
      </c>
      <c r="I86" s="11">
        <v>1.7204976752628008E-5</v>
      </c>
      <c r="J86" s="12">
        <f t="shared" si="24"/>
        <v>4.9222527643945501E-6</v>
      </c>
      <c r="K86" s="38">
        <f t="shared" si="25"/>
        <v>9.0700000000000003E-2</v>
      </c>
      <c r="L86" s="38">
        <f t="shared" si="26"/>
        <v>1E-3</v>
      </c>
      <c r="M86" s="38">
        <f t="shared" si="27"/>
        <v>9.1700000000000004E-2</v>
      </c>
      <c r="N86" s="10">
        <f t="shared" si="28"/>
        <v>46.01123496612955</v>
      </c>
      <c r="O86" s="13">
        <f t="shared" si="18"/>
        <v>2.4338370606724012E-7</v>
      </c>
      <c r="P86" s="43">
        <f t="shared" si="29"/>
        <v>981.73391979043754</v>
      </c>
      <c r="Q86" s="44">
        <f t="shared" si="19"/>
        <v>5.193036873415935E-6</v>
      </c>
      <c r="R86" s="10">
        <v>45978.559999999998</v>
      </c>
      <c r="S86" s="10">
        <v>35251.51</v>
      </c>
      <c r="T86" s="10">
        <v>0</v>
      </c>
      <c r="U86" s="10"/>
      <c r="V86" s="10">
        <v>4170.3500000000004</v>
      </c>
      <c r="W86" s="10">
        <v>45.98</v>
      </c>
      <c r="X86" s="10">
        <f t="shared" si="20"/>
        <v>4183.1114042446588</v>
      </c>
      <c r="Y86" s="10">
        <f t="shared" si="21"/>
        <v>46.01123496612955</v>
      </c>
      <c r="Z86" s="10">
        <f t="shared" si="22"/>
        <v>981.73391979043754</v>
      </c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 x14ac:dyDescent="0.55000000000000004">
      <c r="A87" s="3">
        <v>6601</v>
      </c>
      <c r="B87" s="3" t="s">
        <v>182</v>
      </c>
      <c r="C87" s="3" t="s">
        <v>30</v>
      </c>
      <c r="D87" s="9" t="s">
        <v>183</v>
      </c>
      <c r="E87" s="10">
        <f t="shared" si="15"/>
        <v>120556.00982387089</v>
      </c>
      <c r="F87" s="11">
        <f t="shared" si="16"/>
        <v>6.3770008523378026E-4</v>
      </c>
      <c r="G87" s="10">
        <f t="shared" si="23"/>
        <v>29619.405910870861</v>
      </c>
      <c r="H87" s="11">
        <f t="shared" si="17"/>
        <v>1.5667653318595715E-4</v>
      </c>
      <c r="I87" s="11">
        <v>6.4424597724954289E-4</v>
      </c>
      <c r="J87" s="12">
        <f t="shared" si="24"/>
        <v>-6.5458920157626319E-6</v>
      </c>
      <c r="K87" s="38">
        <f t="shared" si="25"/>
        <v>9.0700000000000003E-2</v>
      </c>
      <c r="L87" s="38">
        <f t="shared" si="26"/>
        <v>1E-3</v>
      </c>
      <c r="M87" s="38">
        <f t="shared" si="27"/>
        <v>9.1700000000000004E-2</v>
      </c>
      <c r="N87" s="10">
        <f t="shared" si="28"/>
        <v>1326.130250416787</v>
      </c>
      <c r="O87" s="13">
        <f t="shared" si="18"/>
        <v>7.0147757457914021E-6</v>
      </c>
      <c r="P87" s="43">
        <f t="shared" si="29"/>
        <v>28293.275660454074</v>
      </c>
      <c r="Q87" s="44">
        <f t="shared" si="19"/>
        <v>1.4966175744016575E-4</v>
      </c>
      <c r="R87" s="10">
        <v>1325119.27</v>
      </c>
      <c r="S87" s="10">
        <v>0</v>
      </c>
      <c r="T87" s="10">
        <v>0</v>
      </c>
      <c r="U87" s="10"/>
      <c r="V87" s="10">
        <v>120188.23</v>
      </c>
      <c r="W87" s="10">
        <v>1325.23</v>
      </c>
      <c r="X87" s="10">
        <f t="shared" si="20"/>
        <v>120556.00982387089</v>
      </c>
      <c r="Y87" s="10">
        <f t="shared" si="21"/>
        <v>1326.130250416787</v>
      </c>
      <c r="Z87" s="10">
        <f t="shared" si="22"/>
        <v>28293.275660454074</v>
      </c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 x14ac:dyDescent="0.55000000000000004">
      <c r="A88" s="3">
        <v>6564</v>
      </c>
      <c r="B88" s="3" t="s">
        <v>184</v>
      </c>
      <c r="C88" s="3" t="s">
        <v>30</v>
      </c>
      <c r="D88" s="9" t="s">
        <v>185</v>
      </c>
      <c r="E88" s="10">
        <f t="shared" si="15"/>
        <v>8630.7999531168934</v>
      </c>
      <c r="F88" s="11">
        <f t="shared" si="16"/>
        <v>4.565398169514191E-5</v>
      </c>
      <c r="G88" s="10">
        <f t="shared" si="23"/>
        <v>2120.5458990115121</v>
      </c>
      <c r="H88" s="11">
        <f t="shared" si="17"/>
        <v>1.1216962991039752E-5</v>
      </c>
      <c r="I88" s="11">
        <v>4.670307326050504E-5</v>
      </c>
      <c r="J88" s="12">
        <f t="shared" si="24"/>
        <v>-1.0490915653631303E-6</v>
      </c>
      <c r="K88" s="38">
        <f t="shared" si="25"/>
        <v>9.0700000000000003E-2</v>
      </c>
      <c r="L88" s="38">
        <f t="shared" si="26"/>
        <v>1E-3</v>
      </c>
      <c r="M88" s="38">
        <f t="shared" si="27"/>
        <v>9.1700000000000004E-2</v>
      </c>
      <c r="N88" s="10">
        <f t="shared" si="28"/>
        <v>94.984480708678063</v>
      </c>
      <c r="O88" s="13">
        <f t="shared" si="18"/>
        <v>5.024354367094919E-7</v>
      </c>
      <c r="P88" s="43">
        <f t="shared" si="29"/>
        <v>2025.5614183028342</v>
      </c>
      <c r="Q88" s="44">
        <f t="shared" si="19"/>
        <v>1.0714527554330261E-5</v>
      </c>
      <c r="R88" s="10">
        <v>94867.62</v>
      </c>
      <c r="S88" s="10">
        <v>0</v>
      </c>
      <c r="T88" s="10">
        <v>0</v>
      </c>
      <c r="U88" s="10"/>
      <c r="V88" s="10">
        <v>8604.4699999999993</v>
      </c>
      <c r="W88" s="10">
        <v>94.92</v>
      </c>
      <c r="X88" s="10">
        <f t="shared" si="20"/>
        <v>8630.7999531168934</v>
      </c>
      <c r="Y88" s="10">
        <f t="shared" si="21"/>
        <v>94.984480708678063</v>
      </c>
      <c r="Z88" s="10">
        <f t="shared" si="22"/>
        <v>2025.5614183028342</v>
      </c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 x14ac:dyDescent="0.55000000000000004">
      <c r="A89" s="3">
        <v>6554</v>
      </c>
      <c r="B89" s="3" t="s">
        <v>186</v>
      </c>
      <c r="C89" s="3" t="s">
        <v>30</v>
      </c>
      <c r="D89" s="9" t="s">
        <v>187</v>
      </c>
      <c r="E89" s="10">
        <f t="shared" si="15"/>
        <v>4522.3463070503085</v>
      </c>
      <c r="F89" s="11">
        <f t="shared" si="16"/>
        <v>2.3921666200432107E-5</v>
      </c>
      <c r="G89" s="10">
        <f t="shared" si="23"/>
        <v>1111.1227081283805</v>
      </c>
      <c r="H89" s="11">
        <f t="shared" si="17"/>
        <v>5.8774593378948812E-6</v>
      </c>
      <c r="I89" s="11">
        <v>2.4043266236497217E-5</v>
      </c>
      <c r="J89" s="12">
        <f t="shared" si="24"/>
        <v>-1.216000360651101E-7</v>
      </c>
      <c r="K89" s="38">
        <f t="shared" si="25"/>
        <v>9.0700000000000003E-2</v>
      </c>
      <c r="L89" s="38">
        <f t="shared" si="26"/>
        <v>1E-3</v>
      </c>
      <c r="M89" s="38">
        <f t="shared" si="27"/>
        <v>9.1700000000000004E-2</v>
      </c>
      <c r="N89" s="10">
        <f t="shared" si="28"/>
        <v>49.773789195634713</v>
      </c>
      <c r="O89" s="13">
        <f t="shared" si="18"/>
        <v>2.6328633187874131E-7</v>
      </c>
      <c r="P89" s="43">
        <f t="shared" si="29"/>
        <v>1061.3489189327458</v>
      </c>
      <c r="Q89" s="44">
        <f t="shared" si="19"/>
        <v>5.6141730060161403E-6</v>
      </c>
      <c r="R89" s="10">
        <v>49708.08</v>
      </c>
      <c r="S89" s="10">
        <v>0</v>
      </c>
      <c r="T89" s="10">
        <v>0</v>
      </c>
      <c r="U89" s="10"/>
      <c r="V89" s="10">
        <v>4508.55</v>
      </c>
      <c r="W89" s="10">
        <v>49.74</v>
      </c>
      <c r="X89" s="10">
        <f t="shared" si="20"/>
        <v>4522.3463070503085</v>
      </c>
      <c r="Y89" s="10">
        <f t="shared" si="21"/>
        <v>49.773789195634713</v>
      </c>
      <c r="Z89" s="10">
        <f t="shared" si="22"/>
        <v>1061.3489189327458</v>
      </c>
      <c r="AA89" s="10"/>
      <c r="AB89" s="10"/>
      <c r="AC89" s="10"/>
      <c r="AD89" s="10"/>
      <c r="AE89" s="10"/>
      <c r="AF89" s="10"/>
      <c r="AG89" s="10"/>
      <c r="AH89" s="10"/>
      <c r="AI89" s="10"/>
    </row>
    <row r="90" spans="1:35" x14ac:dyDescent="0.55000000000000004">
      <c r="A90" s="3">
        <v>6390</v>
      </c>
      <c r="B90" s="3" t="s">
        <v>188</v>
      </c>
      <c r="C90" s="3" t="s">
        <v>30</v>
      </c>
      <c r="D90" s="9" t="s">
        <v>189</v>
      </c>
      <c r="E90" s="10">
        <f t="shared" si="15"/>
        <v>3512.5356810848084</v>
      </c>
      <c r="F90" s="11">
        <f t="shared" si="16"/>
        <v>1.8580113148129038E-5</v>
      </c>
      <c r="G90" s="10">
        <f t="shared" si="23"/>
        <v>863.00281797869002</v>
      </c>
      <c r="H90" s="11">
        <f t="shared" si="17"/>
        <v>4.564989927802279E-6</v>
      </c>
      <c r="I90" s="11">
        <v>1.4419488405333914E-5</v>
      </c>
      <c r="J90" s="12">
        <f t="shared" si="24"/>
        <v>4.160624742795124E-6</v>
      </c>
      <c r="K90" s="38">
        <f t="shared" si="25"/>
        <v>9.0700000000000003E-2</v>
      </c>
      <c r="L90" s="38">
        <f t="shared" si="26"/>
        <v>1E-3</v>
      </c>
      <c r="M90" s="38">
        <f t="shared" si="27"/>
        <v>9.1700000000000004E-2</v>
      </c>
      <c r="N90" s="10">
        <f t="shared" si="28"/>
        <v>38.646235197736473</v>
      </c>
      <c r="O90" s="13">
        <f t="shared" si="18"/>
        <v>2.0442537469153574E-7</v>
      </c>
      <c r="P90" s="43">
        <f t="shared" si="29"/>
        <v>824.35658278095354</v>
      </c>
      <c r="Q90" s="44">
        <f t="shared" si="19"/>
        <v>4.3605645531107435E-6</v>
      </c>
      <c r="R90" s="10">
        <v>38608.699999999997</v>
      </c>
      <c r="S90" s="10">
        <v>0</v>
      </c>
      <c r="T90" s="10">
        <v>0</v>
      </c>
      <c r="U90" s="10"/>
      <c r="V90" s="10">
        <v>3501.82</v>
      </c>
      <c r="W90" s="10">
        <v>38.619999999999997</v>
      </c>
      <c r="X90" s="10">
        <f t="shared" si="20"/>
        <v>3512.5356810848084</v>
      </c>
      <c r="Y90" s="10">
        <f t="shared" si="21"/>
        <v>38.646235197736473</v>
      </c>
      <c r="Z90" s="10">
        <f t="shared" si="22"/>
        <v>824.35658278095354</v>
      </c>
      <c r="AA90" s="10"/>
      <c r="AB90" s="10"/>
      <c r="AC90" s="10"/>
      <c r="AD90" s="10"/>
      <c r="AE90" s="10"/>
      <c r="AF90" s="10"/>
      <c r="AG90" s="10"/>
      <c r="AH90" s="10"/>
      <c r="AI90" s="10"/>
    </row>
    <row r="91" spans="1:35" x14ac:dyDescent="0.55000000000000004">
      <c r="A91" s="3">
        <v>6556</v>
      </c>
      <c r="B91" s="3" t="s">
        <v>190</v>
      </c>
      <c r="C91" s="3" t="s">
        <v>30</v>
      </c>
      <c r="D91" s="9" t="s">
        <v>191</v>
      </c>
      <c r="E91" s="10">
        <f t="shared" si="15"/>
        <v>6543.0909862170947</v>
      </c>
      <c r="F91" s="11">
        <f t="shared" si="16"/>
        <v>3.4610714851121693E-5</v>
      </c>
      <c r="G91" s="10">
        <f t="shared" si="23"/>
        <v>1607.5560978804642</v>
      </c>
      <c r="H91" s="11">
        <f t="shared" si="17"/>
        <v>8.5034222859080642E-6</v>
      </c>
      <c r="I91" s="11">
        <v>3.2964594551715638E-5</v>
      </c>
      <c r="J91" s="12">
        <f t="shared" si="24"/>
        <v>1.6461202994060543E-6</v>
      </c>
      <c r="K91" s="38">
        <f t="shared" si="25"/>
        <v>9.0700000000000003E-2</v>
      </c>
      <c r="L91" s="38">
        <f t="shared" si="26"/>
        <v>1E-3</v>
      </c>
      <c r="M91" s="38">
        <f t="shared" si="27"/>
        <v>9.1700000000000004E-2</v>
      </c>
      <c r="N91" s="10">
        <f t="shared" si="28"/>
        <v>71.958849639286115</v>
      </c>
      <c r="O91" s="13">
        <f t="shared" si="18"/>
        <v>3.8063771864495945E-7</v>
      </c>
      <c r="P91" s="43">
        <f t="shared" si="29"/>
        <v>1535.597248241178</v>
      </c>
      <c r="Q91" s="44">
        <f t="shared" si="19"/>
        <v>8.1227845672631054E-6</v>
      </c>
      <c r="R91" s="10">
        <v>71920</v>
      </c>
      <c r="S91" s="10">
        <v>4160</v>
      </c>
      <c r="T91" s="10">
        <v>0</v>
      </c>
      <c r="U91" s="10"/>
      <c r="V91" s="10">
        <v>6523.13</v>
      </c>
      <c r="W91" s="10">
        <v>71.91</v>
      </c>
      <c r="X91" s="10">
        <f t="shared" si="20"/>
        <v>6543.0909862170947</v>
      </c>
      <c r="Y91" s="10">
        <f t="shared" si="21"/>
        <v>71.958849639286115</v>
      </c>
      <c r="Z91" s="10">
        <f t="shared" si="22"/>
        <v>1535.597248241178</v>
      </c>
      <c r="AA91" s="10"/>
      <c r="AB91" s="10"/>
      <c r="AC91" s="10"/>
      <c r="AD91" s="10"/>
      <c r="AE91" s="10"/>
      <c r="AF91" s="10"/>
      <c r="AG91" s="10"/>
      <c r="AH91" s="10"/>
      <c r="AI91" s="10"/>
    </row>
    <row r="92" spans="1:35" x14ac:dyDescent="0.55000000000000004">
      <c r="A92" s="3">
        <v>6575</v>
      </c>
      <c r="B92" s="3" t="s">
        <v>192</v>
      </c>
      <c r="C92" s="3" t="s">
        <v>30</v>
      </c>
      <c r="D92" s="9" t="s">
        <v>193</v>
      </c>
      <c r="E92" s="10">
        <f t="shared" si="15"/>
        <v>44971.504421077443</v>
      </c>
      <c r="F92" s="11">
        <f t="shared" si="16"/>
        <v>2.3788388686976858E-4</v>
      </c>
      <c r="G92" s="10">
        <f t="shared" si="23"/>
        <v>11049.232992860794</v>
      </c>
      <c r="H92" s="11">
        <f t="shared" si="17"/>
        <v>5.8446665841125504E-5</v>
      </c>
      <c r="I92" s="11">
        <v>2.217720287927926E-4</v>
      </c>
      <c r="J92" s="12">
        <f t="shared" si="24"/>
        <v>1.6111858076975978E-5</v>
      </c>
      <c r="K92" s="38">
        <f t="shared" si="25"/>
        <v>9.0700000000000003E-2</v>
      </c>
      <c r="L92" s="38">
        <f t="shared" si="26"/>
        <v>1E-3</v>
      </c>
      <c r="M92" s="38">
        <f t="shared" si="27"/>
        <v>9.1700000000000004E-2</v>
      </c>
      <c r="N92" s="10">
        <f t="shared" si="28"/>
        <v>494.87594911156395</v>
      </c>
      <c r="O92" s="13">
        <f t="shared" si="18"/>
        <v>2.6177246193669626E-6</v>
      </c>
      <c r="P92" s="43">
        <f t="shared" si="29"/>
        <v>10554.357043749231</v>
      </c>
      <c r="Q92" s="44">
        <f t="shared" si="19"/>
        <v>5.5828941221758547E-5</v>
      </c>
      <c r="R92" s="10">
        <v>494314.3</v>
      </c>
      <c r="S92" s="10">
        <v>0</v>
      </c>
      <c r="T92" s="10">
        <v>0</v>
      </c>
      <c r="U92" s="10"/>
      <c r="V92" s="10">
        <v>44834.31</v>
      </c>
      <c r="W92" s="10">
        <v>494.54</v>
      </c>
      <c r="X92" s="10">
        <f t="shared" si="20"/>
        <v>44971.504421077443</v>
      </c>
      <c r="Y92" s="10">
        <f t="shared" si="21"/>
        <v>494.87594911156395</v>
      </c>
      <c r="Z92" s="10">
        <f t="shared" si="22"/>
        <v>10554.357043749231</v>
      </c>
      <c r="AA92" s="10"/>
      <c r="AB92" s="10"/>
      <c r="AC92" s="10"/>
      <c r="AD92" s="10"/>
      <c r="AE92" s="10"/>
      <c r="AF92" s="10"/>
      <c r="AG92" s="10"/>
      <c r="AH92" s="10"/>
      <c r="AI92" s="10"/>
    </row>
    <row r="93" spans="1:35" x14ac:dyDescent="0.55000000000000004">
      <c r="A93" s="3">
        <v>6573</v>
      </c>
      <c r="B93" s="3" t="s">
        <v>194</v>
      </c>
      <c r="C93" s="3" t="s">
        <v>30</v>
      </c>
      <c r="D93" s="9" t="s">
        <v>195</v>
      </c>
      <c r="E93" s="10">
        <f t="shared" si="15"/>
        <v>3228.2183150284463</v>
      </c>
      <c r="F93" s="11">
        <f t="shared" si="16"/>
        <v>1.7076171462994685E-5</v>
      </c>
      <c r="G93" s="10">
        <f t="shared" si="23"/>
        <v>793.20432352747957</v>
      </c>
      <c r="H93" s="11">
        <f t="shared" si="17"/>
        <v>4.1957797496804654E-6</v>
      </c>
      <c r="I93" s="11">
        <v>1.2823825626023378E-5</v>
      </c>
      <c r="J93" s="12">
        <f t="shared" si="24"/>
        <v>4.2523458369713068E-6</v>
      </c>
      <c r="K93" s="38">
        <f t="shared" si="25"/>
        <v>9.0700000000000003E-2</v>
      </c>
      <c r="L93" s="38">
        <f t="shared" si="26"/>
        <v>1E-3</v>
      </c>
      <c r="M93" s="38">
        <f t="shared" si="27"/>
        <v>9.1700000000000004E-2</v>
      </c>
      <c r="N93" s="10">
        <f t="shared" si="28"/>
        <v>35.57414969651817</v>
      </c>
      <c r="O93" s="13">
        <f t="shared" si="18"/>
        <v>1.8817509244650687E-7</v>
      </c>
      <c r="P93" s="43">
        <f t="shared" si="29"/>
        <v>757.63017383096144</v>
      </c>
      <c r="Q93" s="44">
        <f t="shared" si="19"/>
        <v>4.0076046572339588E-6</v>
      </c>
      <c r="R93" s="10">
        <v>35483.89</v>
      </c>
      <c r="S93" s="10">
        <v>14918.2</v>
      </c>
      <c r="T93" s="10">
        <v>0</v>
      </c>
      <c r="U93" s="10"/>
      <c r="V93" s="10">
        <v>3218.37</v>
      </c>
      <c r="W93" s="10">
        <v>35.549999999999997</v>
      </c>
      <c r="X93" s="10">
        <f t="shared" si="20"/>
        <v>3228.2183150284463</v>
      </c>
      <c r="Y93" s="10">
        <f t="shared" si="21"/>
        <v>35.57414969651817</v>
      </c>
      <c r="Z93" s="10">
        <f t="shared" si="22"/>
        <v>757.63017383096144</v>
      </c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:35" x14ac:dyDescent="0.55000000000000004">
      <c r="A94" s="3">
        <v>6583</v>
      </c>
      <c r="B94" s="3" t="s">
        <v>196</v>
      </c>
      <c r="C94" s="3" t="s">
        <v>30</v>
      </c>
      <c r="D94" s="9" t="s">
        <v>197</v>
      </c>
      <c r="E94" s="10">
        <f t="shared" si="15"/>
        <v>5387.4153704053551</v>
      </c>
      <c r="F94" s="11">
        <f t="shared" si="16"/>
        <v>2.849758586002081E-5</v>
      </c>
      <c r="G94" s="10">
        <f t="shared" si="23"/>
        <v>1323.6421108143029</v>
      </c>
      <c r="H94" s="11">
        <f t="shared" si="17"/>
        <v>7.0016143377546249E-6</v>
      </c>
      <c r="I94" s="11">
        <v>2.3529048205839173E-5</v>
      </c>
      <c r="J94" s="12">
        <f t="shared" si="24"/>
        <v>4.9685376541816373E-6</v>
      </c>
      <c r="K94" s="38">
        <f t="shared" si="25"/>
        <v>9.0700000000000003E-2</v>
      </c>
      <c r="L94" s="38">
        <f t="shared" si="26"/>
        <v>1E-3</v>
      </c>
      <c r="M94" s="38">
        <f t="shared" si="27"/>
        <v>9.1700000000000004E-2</v>
      </c>
      <c r="N94" s="10">
        <f t="shared" si="28"/>
        <v>59.27023590786979</v>
      </c>
      <c r="O94" s="13">
        <f t="shared" si="18"/>
        <v>3.1351928904659918E-7</v>
      </c>
      <c r="P94" s="43">
        <f t="shared" si="29"/>
        <v>1264.371874906433</v>
      </c>
      <c r="Q94" s="44">
        <f t="shared" si="19"/>
        <v>6.6880950487080249E-6</v>
      </c>
      <c r="R94" s="10">
        <v>59217.14</v>
      </c>
      <c r="S94" s="10">
        <v>0</v>
      </c>
      <c r="T94" s="10">
        <v>0</v>
      </c>
      <c r="U94" s="10"/>
      <c r="V94" s="10">
        <v>5370.98</v>
      </c>
      <c r="W94" s="10">
        <v>59.23</v>
      </c>
      <c r="X94" s="10">
        <f t="shared" si="20"/>
        <v>5387.4153704053551</v>
      </c>
      <c r="Y94" s="10">
        <f t="shared" si="21"/>
        <v>59.27023590786979</v>
      </c>
      <c r="Z94" s="10">
        <f t="shared" si="22"/>
        <v>1264.371874906433</v>
      </c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:35" x14ac:dyDescent="0.55000000000000004">
      <c r="A95" s="3">
        <v>6353</v>
      </c>
      <c r="B95" s="3" t="s">
        <v>198</v>
      </c>
      <c r="C95" s="3" t="s">
        <v>30</v>
      </c>
      <c r="D95" s="9" t="s">
        <v>199</v>
      </c>
      <c r="E95" s="10">
        <f t="shared" si="15"/>
        <v>10268.997597298408</v>
      </c>
      <c r="F95" s="11">
        <f t="shared" si="16"/>
        <v>5.4319487287526545E-5</v>
      </c>
      <c r="G95" s="10">
        <f t="shared" si="23"/>
        <v>2522.9965173235582</v>
      </c>
      <c r="H95" s="11">
        <f t="shared" si="17"/>
        <v>1.3345789201984586E-5</v>
      </c>
      <c r="I95" s="11">
        <v>5.2978018828318462E-5</v>
      </c>
      <c r="J95" s="12">
        <f t="shared" si="24"/>
        <v>1.3414684592080836E-6</v>
      </c>
      <c r="K95" s="38">
        <f t="shared" si="25"/>
        <v>9.0700000000000003E-2</v>
      </c>
      <c r="L95" s="38">
        <f t="shared" si="26"/>
        <v>1E-3</v>
      </c>
      <c r="M95" s="38">
        <f t="shared" si="27"/>
        <v>9.1700000000000004E-2</v>
      </c>
      <c r="N95" s="10">
        <f t="shared" si="28"/>
        <v>112.9666880236269</v>
      </c>
      <c r="O95" s="13">
        <f t="shared" si="18"/>
        <v>5.9755516698413963E-7</v>
      </c>
      <c r="P95" s="43">
        <f t="shared" si="29"/>
        <v>2410.0298292999314</v>
      </c>
      <c r="Q95" s="44">
        <f t="shared" si="19"/>
        <v>1.2748234035000447E-5</v>
      </c>
      <c r="R95" s="10">
        <v>112874.68</v>
      </c>
      <c r="S95" s="10">
        <v>25264.5</v>
      </c>
      <c r="T95" s="10">
        <v>0</v>
      </c>
      <c r="U95" s="10"/>
      <c r="V95" s="10">
        <v>10237.67</v>
      </c>
      <c r="W95" s="10">
        <v>112.89</v>
      </c>
      <c r="X95" s="10">
        <f t="shared" si="20"/>
        <v>10268.997597298408</v>
      </c>
      <c r="Y95" s="10">
        <f t="shared" si="21"/>
        <v>112.9666880236269</v>
      </c>
      <c r="Z95" s="10">
        <f t="shared" si="22"/>
        <v>2410.0298292999314</v>
      </c>
      <c r="AA95" s="10"/>
      <c r="AB95" s="10"/>
      <c r="AC95" s="10"/>
      <c r="AD95" s="10"/>
      <c r="AE95" s="10"/>
      <c r="AF95" s="10"/>
      <c r="AG95" s="10"/>
      <c r="AH95" s="10"/>
      <c r="AI95" s="10"/>
    </row>
    <row r="96" spans="1:35" x14ac:dyDescent="0.55000000000000004">
      <c r="A96" s="3">
        <v>6584</v>
      </c>
      <c r="B96" s="3" t="s">
        <v>200</v>
      </c>
      <c r="C96" s="3" t="s">
        <v>30</v>
      </c>
      <c r="D96" s="9" t="s">
        <v>201</v>
      </c>
      <c r="E96" s="10">
        <f t="shared" si="15"/>
        <v>19234.839662287395</v>
      </c>
      <c r="F96" s="11">
        <f t="shared" si="16"/>
        <v>1.0174572723515944E-4</v>
      </c>
      <c r="G96" s="10">
        <f t="shared" si="23"/>
        <v>4725.7058078567452</v>
      </c>
      <c r="H96" s="11">
        <f t="shared" si="17"/>
        <v>2.4997368450256285E-5</v>
      </c>
      <c r="I96" s="11">
        <v>1.0358505248441695E-4</v>
      </c>
      <c r="J96" s="12">
        <f t="shared" si="24"/>
        <v>-1.8393252492575064E-6</v>
      </c>
      <c r="K96" s="38">
        <f t="shared" si="25"/>
        <v>9.0700000000000003E-2</v>
      </c>
      <c r="L96" s="38">
        <f t="shared" si="26"/>
        <v>1E-3</v>
      </c>
      <c r="M96" s="38">
        <f t="shared" si="27"/>
        <v>9.1700000000000004E-2</v>
      </c>
      <c r="N96" s="10">
        <f t="shared" si="28"/>
        <v>211.48356671904784</v>
      </c>
      <c r="O96" s="13">
        <f t="shared" si="18"/>
        <v>1.1186757816496418E-6</v>
      </c>
      <c r="P96" s="43">
        <f t="shared" si="29"/>
        <v>4514.222241137697</v>
      </c>
      <c r="Q96" s="44">
        <f t="shared" si="19"/>
        <v>2.3878692668606643E-5</v>
      </c>
      <c r="R96" s="10">
        <v>211423.04</v>
      </c>
      <c r="S96" s="10">
        <v>0</v>
      </c>
      <c r="T96" s="10">
        <v>0</v>
      </c>
      <c r="U96" s="10"/>
      <c r="V96" s="10">
        <v>19176.16</v>
      </c>
      <c r="W96" s="10">
        <v>211.34</v>
      </c>
      <c r="X96" s="10">
        <f t="shared" si="20"/>
        <v>19234.839662287395</v>
      </c>
      <c r="Y96" s="10">
        <f t="shared" si="21"/>
        <v>211.48356671904784</v>
      </c>
      <c r="Z96" s="10">
        <f t="shared" si="22"/>
        <v>4514.222241137697</v>
      </c>
      <c r="AA96" s="10"/>
      <c r="AB96" s="10"/>
      <c r="AC96" s="10"/>
      <c r="AD96" s="10"/>
      <c r="AE96" s="10"/>
      <c r="AF96" s="10"/>
      <c r="AG96" s="10"/>
      <c r="AH96" s="10"/>
      <c r="AI96" s="10"/>
    </row>
    <row r="97" spans="1:35" x14ac:dyDescent="0.55000000000000004">
      <c r="A97" s="3">
        <v>6366</v>
      </c>
      <c r="B97" s="3" t="s">
        <v>202</v>
      </c>
      <c r="C97" s="3" t="s">
        <v>30</v>
      </c>
      <c r="D97" s="9" t="s">
        <v>203</v>
      </c>
      <c r="E97" s="10">
        <f t="shared" si="15"/>
        <v>16608.096264817734</v>
      </c>
      <c r="F97" s="11">
        <f t="shared" si="16"/>
        <v>8.7851152498479688E-5</v>
      </c>
      <c r="G97" s="10">
        <f t="shared" si="23"/>
        <v>4080.4661808114679</v>
      </c>
      <c r="H97" s="11">
        <f t="shared" si="17"/>
        <v>2.1584271369786124E-5</v>
      </c>
      <c r="I97" s="11">
        <v>8.3386154074628643E-5</v>
      </c>
      <c r="J97" s="12">
        <f t="shared" si="24"/>
        <v>4.4649984238510448E-6</v>
      </c>
      <c r="K97" s="38">
        <f t="shared" si="25"/>
        <v>9.0700000000000003E-2</v>
      </c>
      <c r="L97" s="38">
        <f t="shared" si="26"/>
        <v>1E-3</v>
      </c>
      <c r="M97" s="38">
        <f t="shared" si="27"/>
        <v>9.1700000000000004E-2</v>
      </c>
      <c r="N97" s="10">
        <f t="shared" si="28"/>
        <v>182.71403637376241</v>
      </c>
      <c r="O97" s="13">
        <f t="shared" si="18"/>
        <v>9.6649479971329667E-7</v>
      </c>
      <c r="P97" s="43">
        <f t="shared" si="29"/>
        <v>3897.7521444377053</v>
      </c>
      <c r="Q97" s="44">
        <f t="shared" si="19"/>
        <v>2.0617776570072827E-5</v>
      </c>
      <c r="R97" s="10">
        <v>182552.05</v>
      </c>
      <c r="S97" s="10">
        <v>0</v>
      </c>
      <c r="T97" s="10">
        <v>0</v>
      </c>
      <c r="U97" s="10"/>
      <c r="V97" s="10">
        <v>16557.43</v>
      </c>
      <c r="W97" s="10">
        <v>182.59</v>
      </c>
      <c r="X97" s="10">
        <f t="shared" si="20"/>
        <v>16608.096264817734</v>
      </c>
      <c r="Y97" s="10">
        <f t="shared" si="21"/>
        <v>182.71403637376241</v>
      </c>
      <c r="Z97" s="10">
        <f t="shared" si="22"/>
        <v>3897.7521444377053</v>
      </c>
      <c r="AA97" s="10"/>
      <c r="AB97" s="10"/>
      <c r="AC97" s="10"/>
      <c r="AD97" s="10"/>
      <c r="AE97" s="10"/>
      <c r="AF97" s="10"/>
      <c r="AG97" s="10"/>
      <c r="AH97" s="10"/>
      <c r="AI97" s="10"/>
    </row>
    <row r="98" spans="1:35" x14ac:dyDescent="0.55000000000000004">
      <c r="A98" s="3">
        <v>6587</v>
      </c>
      <c r="B98" s="3" t="s">
        <v>204</v>
      </c>
      <c r="C98" s="3" t="s">
        <v>30</v>
      </c>
      <c r="D98" s="9" t="s">
        <v>205</v>
      </c>
      <c r="E98" s="10">
        <f t="shared" si="15"/>
        <v>7279.7081818805636</v>
      </c>
      <c r="F98" s="11">
        <f t="shared" si="16"/>
        <v>3.8507168036205883E-5</v>
      </c>
      <c r="G98" s="10">
        <f t="shared" si="23"/>
        <v>1788.5582162951584</v>
      </c>
      <c r="H98" s="11">
        <f t="shared" si="17"/>
        <v>9.4608616247612523E-6</v>
      </c>
      <c r="I98" s="11">
        <v>3.9353379370571003E-5</v>
      </c>
      <c r="J98" s="12">
        <f t="shared" si="24"/>
        <v>-8.4621133436511977E-7</v>
      </c>
      <c r="K98" s="38">
        <f t="shared" si="25"/>
        <v>9.0700000000000003E-2</v>
      </c>
      <c r="L98" s="38">
        <f t="shared" si="26"/>
        <v>1E-3</v>
      </c>
      <c r="M98" s="38">
        <f t="shared" si="27"/>
        <v>9.1700000000000004E-2</v>
      </c>
      <c r="N98" s="10">
        <f t="shared" si="28"/>
        <v>80.084365688111077</v>
      </c>
      <c r="O98" s="13">
        <f t="shared" si="18"/>
        <v>4.2361892119532896E-7</v>
      </c>
      <c r="P98" s="43">
        <f t="shared" si="29"/>
        <v>1708.4738506070473</v>
      </c>
      <c r="Q98" s="44">
        <f t="shared" si="19"/>
        <v>9.0372427035659223E-6</v>
      </c>
      <c r="R98" s="10">
        <v>80016.639999999999</v>
      </c>
      <c r="S98" s="10">
        <v>0</v>
      </c>
      <c r="T98" s="10">
        <v>0</v>
      </c>
      <c r="U98" s="10"/>
      <c r="V98" s="10">
        <v>7257.5</v>
      </c>
      <c r="W98" s="10">
        <v>80.03</v>
      </c>
      <c r="X98" s="10">
        <f t="shared" si="20"/>
        <v>7279.7081818805636</v>
      </c>
      <c r="Y98" s="10">
        <f t="shared" si="21"/>
        <v>80.084365688111077</v>
      </c>
      <c r="Z98" s="10">
        <f t="shared" si="22"/>
        <v>1708.4738506070473</v>
      </c>
      <c r="AA98" s="10"/>
      <c r="AB98" s="10"/>
      <c r="AC98" s="10"/>
      <c r="AD98" s="10"/>
      <c r="AE98" s="10"/>
      <c r="AF98" s="10"/>
      <c r="AG98" s="10"/>
      <c r="AH98" s="10"/>
      <c r="AI98" s="10"/>
    </row>
    <row r="99" spans="1:35" x14ac:dyDescent="0.55000000000000004">
      <c r="A99" s="3">
        <v>6604</v>
      </c>
      <c r="B99" s="3" t="s">
        <v>206</v>
      </c>
      <c r="C99" s="3" t="s">
        <v>30</v>
      </c>
      <c r="D99" s="9" t="s">
        <v>207</v>
      </c>
      <c r="E99" s="10">
        <f t="shared" si="15"/>
        <v>55145.401896746633</v>
      </c>
      <c r="F99" s="11">
        <f t="shared" si="16"/>
        <v>2.9170032701964269E-4</v>
      </c>
      <c r="G99" s="10">
        <f t="shared" si="23"/>
        <v>13548.719665521478</v>
      </c>
      <c r="H99" s="11">
        <f t="shared" si="17"/>
        <v>7.1668096000643015E-5</v>
      </c>
      <c r="I99" s="11">
        <v>2.790938900856095E-4</v>
      </c>
      <c r="J99" s="12">
        <f t="shared" si="24"/>
        <v>1.2606436934033192E-5</v>
      </c>
      <c r="K99" s="38">
        <f t="shared" si="25"/>
        <v>9.0700000000000003E-2</v>
      </c>
      <c r="L99" s="38">
        <f t="shared" si="26"/>
        <v>1E-3</v>
      </c>
      <c r="M99" s="38">
        <f t="shared" si="27"/>
        <v>9.1700000000000004E-2</v>
      </c>
      <c r="N99" s="10">
        <f t="shared" si="28"/>
        <v>606.65182874872505</v>
      </c>
      <c r="O99" s="13">
        <f t="shared" si="18"/>
        <v>3.2089808170118236E-6</v>
      </c>
      <c r="P99" s="43">
        <f t="shared" si="29"/>
        <v>12942.067836772752</v>
      </c>
      <c r="Q99" s="44">
        <f t="shared" si="19"/>
        <v>6.8459115183631191E-5</v>
      </c>
      <c r="R99" s="10">
        <v>603724.11</v>
      </c>
      <c r="S99" s="10">
        <v>26993.43</v>
      </c>
      <c r="T99" s="10">
        <v>0</v>
      </c>
      <c r="U99" s="10"/>
      <c r="V99" s="10">
        <v>54977.170000000006</v>
      </c>
      <c r="W99" s="10">
        <v>606.24</v>
      </c>
      <c r="X99" s="10">
        <f t="shared" si="20"/>
        <v>55145.401896746633</v>
      </c>
      <c r="Y99" s="10">
        <f t="shared" si="21"/>
        <v>606.65182874872505</v>
      </c>
      <c r="Z99" s="10">
        <f t="shared" si="22"/>
        <v>12942.067836772752</v>
      </c>
      <c r="AA99" s="10"/>
      <c r="AB99" s="10"/>
      <c r="AC99" s="10"/>
      <c r="AD99" s="10"/>
      <c r="AE99" s="10"/>
      <c r="AF99" s="10"/>
      <c r="AG99" s="10"/>
      <c r="AH99" s="10"/>
      <c r="AI99" s="10"/>
    </row>
    <row r="100" spans="1:35" x14ac:dyDescent="0.55000000000000004">
      <c r="A100" s="3">
        <v>6588</v>
      </c>
      <c r="B100" s="3" t="s">
        <v>208</v>
      </c>
      <c r="C100" s="3" t="s">
        <v>30</v>
      </c>
      <c r="D100" s="9" t="s">
        <v>209</v>
      </c>
      <c r="E100" s="10">
        <f t="shared" si="15"/>
        <v>12048.676858986535</v>
      </c>
      <c r="F100" s="11">
        <f t="shared" si="16"/>
        <v>6.3733382277294124E-5</v>
      </c>
      <c r="G100" s="10">
        <f t="shared" si="23"/>
        <v>2960.3025605555613</v>
      </c>
      <c r="H100" s="11">
        <f t="shared" si="17"/>
        <v>1.5658988696972164E-5</v>
      </c>
      <c r="I100" s="11">
        <v>7.2646717819759208E-5</v>
      </c>
      <c r="J100" s="12">
        <f t="shared" si="24"/>
        <v>-8.913335542465084E-6</v>
      </c>
      <c r="K100" s="38">
        <f t="shared" si="25"/>
        <v>9.0700000000000003E-2</v>
      </c>
      <c r="L100" s="38">
        <f t="shared" si="26"/>
        <v>1E-3</v>
      </c>
      <c r="M100" s="38">
        <f t="shared" si="27"/>
        <v>9.1700000000000004E-2</v>
      </c>
      <c r="N100" s="10">
        <f t="shared" si="28"/>
        <v>132.60001621056605</v>
      </c>
      <c r="O100" s="13">
        <f t="shared" si="18"/>
        <v>7.0140876230904726E-7</v>
      </c>
      <c r="P100" s="43">
        <f t="shared" si="29"/>
        <v>2827.7025443449952</v>
      </c>
      <c r="Q100" s="44">
        <f t="shared" si="19"/>
        <v>1.4957579934663117E-5</v>
      </c>
      <c r="R100" s="10">
        <v>132435.28999999998</v>
      </c>
      <c r="S100" s="10">
        <v>28310</v>
      </c>
      <c r="T100" s="10">
        <v>0</v>
      </c>
      <c r="U100" s="10"/>
      <c r="V100" s="10">
        <v>12011.92</v>
      </c>
      <c r="W100" s="10">
        <v>132.51</v>
      </c>
      <c r="X100" s="10">
        <f t="shared" si="20"/>
        <v>12048.676858986535</v>
      </c>
      <c r="Y100" s="10">
        <f t="shared" si="21"/>
        <v>132.60001621056605</v>
      </c>
      <c r="Z100" s="10">
        <f t="shared" si="22"/>
        <v>2827.7025443449952</v>
      </c>
      <c r="AA100" s="10"/>
      <c r="AB100" s="10"/>
      <c r="AC100" s="10"/>
      <c r="AD100" s="10"/>
      <c r="AE100" s="10"/>
      <c r="AF100" s="10"/>
      <c r="AG100" s="10"/>
      <c r="AH100" s="10"/>
      <c r="AI100" s="10"/>
    </row>
    <row r="101" spans="1:35" x14ac:dyDescent="0.55000000000000004">
      <c r="A101" s="3">
        <v>6589</v>
      </c>
      <c r="B101" s="3" t="s">
        <v>210</v>
      </c>
      <c r="C101" s="3" t="s">
        <v>30</v>
      </c>
      <c r="D101" s="9" t="s">
        <v>211</v>
      </c>
      <c r="E101" s="10">
        <f t="shared" si="15"/>
        <v>16776.26930977455</v>
      </c>
      <c r="F101" s="11">
        <f t="shared" si="16"/>
        <v>8.8740730423791472E-5</v>
      </c>
      <c r="G101" s="10">
        <f t="shared" si="23"/>
        <v>4121.7459223675678</v>
      </c>
      <c r="H101" s="11">
        <f t="shared" si="17"/>
        <v>2.1802627092965848E-5</v>
      </c>
      <c r="I101" s="11">
        <v>8.9573595917592728E-5</v>
      </c>
      <c r="J101" s="12">
        <f t="shared" si="24"/>
        <v>-8.3286549380125609E-7</v>
      </c>
      <c r="K101" s="38">
        <f t="shared" si="25"/>
        <v>9.0700000000000003E-2</v>
      </c>
      <c r="L101" s="38">
        <f t="shared" si="26"/>
        <v>1E-3</v>
      </c>
      <c r="M101" s="38">
        <f t="shared" si="27"/>
        <v>9.1700000000000004E-2</v>
      </c>
      <c r="N101" s="10">
        <f t="shared" si="28"/>
        <v>184.52526593636995</v>
      </c>
      <c r="O101" s="13">
        <f t="shared" si="18"/>
        <v>9.7607558501085442E-7</v>
      </c>
      <c r="P101" s="43">
        <f t="shared" si="29"/>
        <v>3937.2206564311982</v>
      </c>
      <c r="Q101" s="44">
        <f t="shared" si="19"/>
        <v>2.0826551507954997E-5</v>
      </c>
      <c r="R101" s="10">
        <v>184400.44</v>
      </c>
      <c r="S101" s="10">
        <v>0</v>
      </c>
      <c r="T101" s="10">
        <v>0</v>
      </c>
      <c r="U101" s="10"/>
      <c r="V101" s="10">
        <v>16725.09</v>
      </c>
      <c r="W101" s="10">
        <v>184.4</v>
      </c>
      <c r="X101" s="10">
        <f t="shared" si="20"/>
        <v>16776.26930977455</v>
      </c>
      <c r="Y101" s="10">
        <f t="shared" si="21"/>
        <v>184.52526593636995</v>
      </c>
      <c r="Z101" s="10">
        <f t="shared" si="22"/>
        <v>3937.2206564311982</v>
      </c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:35" x14ac:dyDescent="0.55000000000000004">
      <c r="A102" s="3">
        <v>6580</v>
      </c>
      <c r="B102" s="3" t="s">
        <v>212</v>
      </c>
      <c r="C102" s="3" t="s">
        <v>30</v>
      </c>
      <c r="D102" s="9" t="s">
        <v>213</v>
      </c>
      <c r="E102" s="10">
        <f t="shared" si="15"/>
        <v>16008.456947117422</v>
      </c>
      <c r="F102" s="11">
        <f t="shared" si="16"/>
        <v>8.467926546799754E-5</v>
      </c>
      <c r="G102" s="10">
        <f t="shared" si="23"/>
        <v>3933.0823829399969</v>
      </c>
      <c r="H102" s="11">
        <f t="shared" si="17"/>
        <v>2.0804661455672115E-5</v>
      </c>
      <c r="I102" s="11">
        <v>8.0906337903142655E-5</v>
      </c>
      <c r="J102" s="12">
        <f t="shared" si="24"/>
        <v>3.7729275648548845E-6</v>
      </c>
      <c r="K102" s="38">
        <f t="shared" si="25"/>
        <v>9.0700000000000003E-2</v>
      </c>
      <c r="L102" s="38">
        <f t="shared" si="26"/>
        <v>1E-3</v>
      </c>
      <c r="M102" s="38">
        <f t="shared" si="27"/>
        <v>9.1700000000000004E-2</v>
      </c>
      <c r="N102" s="10">
        <f t="shared" si="28"/>
        <v>176.0595189199833</v>
      </c>
      <c r="O102" s="13">
        <f t="shared" si="18"/>
        <v>9.3129467693497661E-7</v>
      </c>
      <c r="P102" s="43">
        <f t="shared" si="29"/>
        <v>3757.0228640200135</v>
      </c>
      <c r="Q102" s="44">
        <f t="shared" si="19"/>
        <v>1.987336677873714E-5</v>
      </c>
      <c r="R102" s="10">
        <v>175959.36</v>
      </c>
      <c r="S102" s="10">
        <v>0</v>
      </c>
      <c r="T102" s="10">
        <v>0</v>
      </c>
      <c r="U102" s="10"/>
      <c r="V102" s="10">
        <v>15959.62</v>
      </c>
      <c r="W102" s="10">
        <v>175.94</v>
      </c>
      <c r="X102" s="10">
        <f t="shared" si="20"/>
        <v>16008.456947117422</v>
      </c>
      <c r="Y102" s="10">
        <f t="shared" si="21"/>
        <v>176.0595189199833</v>
      </c>
      <c r="Z102" s="10">
        <f t="shared" si="22"/>
        <v>3757.0228640200135</v>
      </c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:35" x14ac:dyDescent="0.55000000000000004">
      <c r="A103" s="3">
        <v>6597</v>
      </c>
      <c r="B103" s="3" t="s">
        <v>214</v>
      </c>
      <c r="C103" s="3" t="s">
        <v>30</v>
      </c>
      <c r="D103" s="9" t="s">
        <v>215</v>
      </c>
      <c r="E103" s="10">
        <f t="shared" si="15"/>
        <v>42494.237029569049</v>
      </c>
      <c r="F103" s="11">
        <f t="shared" si="16"/>
        <v>2.2477998911286915E-4</v>
      </c>
      <c r="G103" s="10">
        <f t="shared" si="23"/>
        <v>10440.324721088071</v>
      </c>
      <c r="H103" s="11">
        <f t="shared" si="17"/>
        <v>5.5225749211781882E-5</v>
      </c>
      <c r="I103" s="11">
        <v>2.0287623247711116E-4</v>
      </c>
      <c r="J103" s="12">
        <f t="shared" si="24"/>
        <v>2.1903756635757992E-5</v>
      </c>
      <c r="K103" s="38">
        <f t="shared" si="25"/>
        <v>9.0700000000000003E-2</v>
      </c>
      <c r="L103" s="38">
        <f t="shared" si="26"/>
        <v>1E-3</v>
      </c>
      <c r="M103" s="38">
        <f t="shared" si="27"/>
        <v>9.1700000000000004E-2</v>
      </c>
      <c r="N103" s="10">
        <f t="shared" si="28"/>
        <v>467.35726791172567</v>
      </c>
      <c r="O103" s="13">
        <f t="shared" si="18"/>
        <v>2.4721602018626325E-6</v>
      </c>
      <c r="P103" s="43">
        <f t="shared" si="29"/>
        <v>9972.9674531763449</v>
      </c>
      <c r="Q103" s="44">
        <f t="shared" si="19"/>
        <v>5.2753589009919243E-5</v>
      </c>
      <c r="R103" s="10">
        <v>467084.95</v>
      </c>
      <c r="S103" s="10">
        <v>8261.0400000000009</v>
      </c>
      <c r="T103" s="10">
        <v>0</v>
      </c>
      <c r="U103" s="10"/>
      <c r="V103" s="10">
        <v>42364.6</v>
      </c>
      <c r="W103" s="10">
        <v>467.04</v>
      </c>
      <c r="X103" s="10">
        <f t="shared" si="20"/>
        <v>42494.237029569049</v>
      </c>
      <c r="Y103" s="10">
        <f t="shared" si="21"/>
        <v>467.35726791172567</v>
      </c>
      <c r="Z103" s="10">
        <f t="shared" si="22"/>
        <v>9972.9674531763449</v>
      </c>
      <c r="AA103" s="10"/>
      <c r="AB103" s="10"/>
      <c r="AC103" s="10"/>
      <c r="AD103" s="10"/>
      <c r="AE103" s="10"/>
      <c r="AF103" s="10"/>
      <c r="AG103" s="10"/>
      <c r="AH103" s="10"/>
      <c r="AI103" s="10"/>
    </row>
    <row r="104" spans="1:35" x14ac:dyDescent="0.55000000000000004">
      <c r="A104" s="3">
        <v>6600</v>
      </c>
      <c r="B104" s="3" t="s">
        <v>216</v>
      </c>
      <c r="C104" s="3" t="s">
        <v>30</v>
      </c>
      <c r="D104" s="9" t="s">
        <v>217</v>
      </c>
      <c r="E104" s="10">
        <f t="shared" si="15"/>
        <v>14128.762569643512</v>
      </c>
      <c r="F104" s="11">
        <f t="shared" si="16"/>
        <v>7.4736324701462451E-5</v>
      </c>
      <c r="G104" s="10">
        <f t="shared" si="23"/>
        <v>3471.3731722711618</v>
      </c>
      <c r="H104" s="11">
        <f t="shared" si="17"/>
        <v>1.8362377546086067E-5</v>
      </c>
      <c r="I104" s="11">
        <v>9.058199897180505E-5</v>
      </c>
      <c r="J104" s="12">
        <f t="shared" si="24"/>
        <v>-1.5845674270342598E-5</v>
      </c>
      <c r="K104" s="38">
        <f t="shared" si="25"/>
        <v>9.0700000000000003E-2</v>
      </c>
      <c r="L104" s="38">
        <f t="shared" si="26"/>
        <v>1E-3</v>
      </c>
      <c r="M104" s="38">
        <f t="shared" si="27"/>
        <v>9.1700000000000004E-2</v>
      </c>
      <c r="N104" s="10">
        <f t="shared" si="28"/>
        <v>155.49555896883146</v>
      </c>
      <c r="O104" s="13">
        <f t="shared" si="18"/>
        <v>8.2251835767264989E-7</v>
      </c>
      <c r="P104" s="43">
        <f t="shared" si="29"/>
        <v>3315.8776133023302</v>
      </c>
      <c r="Q104" s="44">
        <f t="shared" si="19"/>
        <v>1.7539859188413418E-5</v>
      </c>
      <c r="R104" s="10">
        <v>155299.87</v>
      </c>
      <c r="S104" s="10">
        <v>38438.86</v>
      </c>
      <c r="T104" s="10">
        <v>0</v>
      </c>
      <c r="U104" s="10"/>
      <c r="V104" s="10">
        <v>14085.66</v>
      </c>
      <c r="W104" s="10">
        <v>155.38999999999999</v>
      </c>
      <c r="X104" s="10">
        <f t="shared" si="20"/>
        <v>14128.762569643512</v>
      </c>
      <c r="Y104" s="10">
        <f t="shared" si="21"/>
        <v>155.49555896883146</v>
      </c>
      <c r="Z104" s="10">
        <f t="shared" si="22"/>
        <v>3315.8776133023302</v>
      </c>
      <c r="AA104" s="10"/>
      <c r="AB104" s="10"/>
      <c r="AC104" s="10"/>
      <c r="AD104" s="10"/>
      <c r="AE104" s="10"/>
      <c r="AF104" s="10"/>
      <c r="AG104" s="10"/>
      <c r="AH104" s="10"/>
      <c r="AI104" s="10"/>
    </row>
    <row r="105" spans="1:35" x14ac:dyDescent="0.55000000000000004">
      <c r="A105" s="3">
        <v>6591</v>
      </c>
      <c r="B105" s="3" t="s">
        <v>218</v>
      </c>
      <c r="C105" s="3" t="s">
        <v>30</v>
      </c>
      <c r="D105" s="9" t="s">
        <v>219</v>
      </c>
      <c r="E105" s="10">
        <f t="shared" si="15"/>
        <v>20387.686648809038</v>
      </c>
      <c r="F105" s="11">
        <f t="shared" si="16"/>
        <v>1.0784389374415741E-4</v>
      </c>
      <c r="G105" s="10">
        <f t="shared" si="23"/>
        <v>5009.046005388459</v>
      </c>
      <c r="H105" s="11">
        <f t="shared" si="17"/>
        <v>2.6496141247897047E-5</v>
      </c>
      <c r="I105" s="11">
        <v>1.1185643351860007E-4</v>
      </c>
      <c r="J105" s="12">
        <f t="shared" si="24"/>
        <v>-4.01253977444266E-6</v>
      </c>
      <c r="K105" s="38">
        <f t="shared" si="25"/>
        <v>9.0700000000000003E-2</v>
      </c>
      <c r="L105" s="38">
        <f t="shared" si="26"/>
        <v>1E-3</v>
      </c>
      <c r="M105" s="38">
        <f t="shared" si="27"/>
        <v>9.1700000000000004E-2</v>
      </c>
      <c r="N105" s="10">
        <f t="shared" si="28"/>
        <v>224.26224158893635</v>
      </c>
      <c r="O105" s="13">
        <f t="shared" si="18"/>
        <v>1.1862706038871071E-6</v>
      </c>
      <c r="P105" s="43">
        <f t="shared" si="29"/>
        <v>4784.7837637995226</v>
      </c>
      <c r="Q105" s="44">
        <f t="shared" si="19"/>
        <v>2.5309870644009939E-5</v>
      </c>
      <c r="R105" s="10">
        <v>224095.85</v>
      </c>
      <c r="S105" s="10">
        <v>0</v>
      </c>
      <c r="T105" s="10">
        <v>0</v>
      </c>
      <c r="U105" s="10"/>
      <c r="V105" s="10">
        <v>20325.490000000002</v>
      </c>
      <c r="W105" s="10">
        <v>224.11</v>
      </c>
      <c r="X105" s="10">
        <f t="shared" si="20"/>
        <v>20387.686648809038</v>
      </c>
      <c r="Y105" s="10">
        <f t="shared" si="21"/>
        <v>224.26224158893635</v>
      </c>
      <c r="Z105" s="10">
        <f t="shared" si="22"/>
        <v>4784.7837637995226</v>
      </c>
      <c r="AA105" s="10"/>
      <c r="AB105" s="10"/>
      <c r="AC105" s="10"/>
      <c r="AD105" s="10"/>
      <c r="AE105" s="10"/>
      <c r="AF105" s="10"/>
      <c r="AG105" s="10"/>
      <c r="AH105" s="10"/>
      <c r="AI105" s="10"/>
    </row>
    <row r="106" spans="1:35" x14ac:dyDescent="0.55000000000000004">
      <c r="A106" s="3">
        <v>6408</v>
      </c>
      <c r="B106" s="3" t="s">
        <v>220</v>
      </c>
      <c r="C106" s="3" t="s">
        <v>30</v>
      </c>
      <c r="D106" s="9" t="s">
        <v>221</v>
      </c>
      <c r="E106" s="10">
        <f t="shared" si="15"/>
        <v>157353.7184729884</v>
      </c>
      <c r="F106" s="11">
        <f t="shared" si="16"/>
        <v>8.3234738632008128E-4</v>
      </c>
      <c r="G106" s="10">
        <f t="shared" si="23"/>
        <v>38659.820298387931</v>
      </c>
      <c r="H106" s="11">
        <f t="shared" si="17"/>
        <v>2.0449723523051675E-4</v>
      </c>
      <c r="I106" s="11">
        <v>7.7111118470828241E-4</v>
      </c>
      <c r="J106" s="12">
        <f t="shared" si="24"/>
        <v>6.1236201611798865E-5</v>
      </c>
      <c r="K106" s="38">
        <f t="shared" si="25"/>
        <v>9.0700000000000003E-2</v>
      </c>
      <c r="L106" s="38">
        <f t="shared" si="26"/>
        <v>1E-3</v>
      </c>
      <c r="M106" s="38">
        <f t="shared" si="27"/>
        <v>9.1700000000000004E-2</v>
      </c>
      <c r="N106" s="10">
        <f t="shared" si="28"/>
        <v>1730.4947553637919</v>
      </c>
      <c r="O106" s="13">
        <f t="shared" si="18"/>
        <v>9.1537257628577574E-6</v>
      </c>
      <c r="P106" s="43">
        <f t="shared" si="29"/>
        <v>36929.325543024141</v>
      </c>
      <c r="Q106" s="44">
        <f t="shared" si="19"/>
        <v>1.9534350946765901E-4</v>
      </c>
      <c r="R106" s="10">
        <v>1729583.51</v>
      </c>
      <c r="S106" s="10">
        <v>178738.99</v>
      </c>
      <c r="T106" s="10">
        <v>0</v>
      </c>
      <c r="U106" s="10"/>
      <c r="V106" s="10">
        <v>156873.68</v>
      </c>
      <c r="W106" s="10">
        <v>1729.32</v>
      </c>
      <c r="X106" s="10">
        <f t="shared" si="20"/>
        <v>157353.7184729884</v>
      </c>
      <c r="Y106" s="10">
        <f t="shared" si="21"/>
        <v>1730.4947553637919</v>
      </c>
      <c r="Z106" s="10">
        <f t="shared" si="22"/>
        <v>36929.325543024141</v>
      </c>
      <c r="AA106" s="10"/>
      <c r="AB106" s="10"/>
      <c r="AC106" s="10"/>
      <c r="AD106" s="10"/>
      <c r="AE106" s="10"/>
      <c r="AF106" s="10"/>
      <c r="AG106" s="10"/>
      <c r="AH106" s="10"/>
      <c r="AI106" s="10"/>
    </row>
    <row r="107" spans="1:35" x14ac:dyDescent="0.55000000000000004">
      <c r="A107" s="3">
        <v>6356</v>
      </c>
      <c r="B107" s="3" t="s">
        <v>222</v>
      </c>
      <c r="C107" s="3" t="s">
        <v>30</v>
      </c>
      <c r="D107" s="9" t="s">
        <v>223</v>
      </c>
      <c r="E107" s="10">
        <f t="shared" si="15"/>
        <v>5676.9988016294583</v>
      </c>
      <c r="F107" s="11">
        <f t="shared" si="16"/>
        <v>3.0029383229921284E-5</v>
      </c>
      <c r="G107" s="10">
        <f t="shared" si="23"/>
        <v>1394.7765654073714</v>
      </c>
      <c r="H107" s="11">
        <f t="shared" si="17"/>
        <v>7.3778912883880409E-6</v>
      </c>
      <c r="I107" s="11">
        <v>3.1725924460793661E-5</v>
      </c>
      <c r="J107" s="12">
        <f t="shared" si="24"/>
        <v>-1.6965412308723775E-6</v>
      </c>
      <c r="K107" s="38">
        <f t="shared" si="25"/>
        <v>9.0700000000000003E-2</v>
      </c>
      <c r="L107" s="38">
        <f t="shared" si="26"/>
        <v>1E-3</v>
      </c>
      <c r="M107" s="38">
        <f t="shared" si="27"/>
        <v>9.1700000000000004E-2</v>
      </c>
      <c r="N107" s="10">
        <f t="shared" si="28"/>
        <v>62.442389340723878</v>
      </c>
      <c r="O107" s="13">
        <f t="shared" si="18"/>
        <v>3.3029889644618927E-7</v>
      </c>
      <c r="P107" s="43">
        <f t="shared" si="29"/>
        <v>1332.3341760666476</v>
      </c>
      <c r="Q107" s="44">
        <f t="shared" si="19"/>
        <v>7.0475923919418516E-6</v>
      </c>
      <c r="R107" s="10">
        <v>62400</v>
      </c>
      <c r="S107" s="10">
        <v>0</v>
      </c>
      <c r="T107" s="10">
        <v>0</v>
      </c>
      <c r="U107" s="10"/>
      <c r="V107" s="10">
        <v>5659.68</v>
      </c>
      <c r="W107" s="10">
        <v>62.4</v>
      </c>
      <c r="X107" s="10">
        <f t="shared" si="20"/>
        <v>5676.9988016294583</v>
      </c>
      <c r="Y107" s="10">
        <f t="shared" si="21"/>
        <v>62.442389340723878</v>
      </c>
      <c r="Z107" s="10">
        <f t="shared" si="22"/>
        <v>1332.3341760666476</v>
      </c>
      <c r="AA107" s="10"/>
      <c r="AB107" s="10"/>
      <c r="AC107" s="10"/>
      <c r="AD107" s="10"/>
      <c r="AE107" s="10"/>
      <c r="AF107" s="10"/>
      <c r="AG107" s="10"/>
      <c r="AH107" s="10"/>
      <c r="AI107" s="10"/>
    </row>
    <row r="108" spans="1:35" x14ac:dyDescent="0.55000000000000004">
      <c r="A108" s="3">
        <v>6409</v>
      </c>
      <c r="B108" s="3" t="s">
        <v>178</v>
      </c>
      <c r="C108" s="3" t="s">
        <v>30</v>
      </c>
      <c r="D108" s="9" t="s">
        <v>224</v>
      </c>
      <c r="E108" s="10">
        <f t="shared" si="15"/>
        <v>21017.668532475851</v>
      </c>
      <c r="F108" s="11">
        <f t="shared" si="16"/>
        <v>1.1117628257733955E-4</v>
      </c>
      <c r="G108" s="10">
        <f t="shared" si="23"/>
        <v>5163.8210798866257</v>
      </c>
      <c r="H108" s="11">
        <f t="shared" si="17"/>
        <v>2.7314848488985598E-5</v>
      </c>
      <c r="I108" s="11">
        <v>1.1835162961957129E-4</v>
      </c>
      <c r="J108" s="12">
        <f t="shared" si="24"/>
        <v>-7.1753470422317422E-6</v>
      </c>
      <c r="K108" s="38">
        <f t="shared" si="25"/>
        <v>9.0700000000000003E-2</v>
      </c>
      <c r="L108" s="38">
        <f t="shared" si="26"/>
        <v>1E-3</v>
      </c>
      <c r="M108" s="38">
        <f t="shared" si="27"/>
        <v>9.1700000000000004E-2</v>
      </c>
      <c r="N108" s="10">
        <f t="shared" si="28"/>
        <v>231.18694245813202</v>
      </c>
      <c r="O108" s="13">
        <f t="shared" si="18"/>
        <v>1.2228999045827422E-6</v>
      </c>
      <c r="P108" s="43">
        <f t="shared" si="29"/>
        <v>4932.6341374284939</v>
      </c>
      <c r="Q108" s="44">
        <f t="shared" si="19"/>
        <v>2.6091948584402855E-5</v>
      </c>
      <c r="R108" s="10">
        <v>231019.89</v>
      </c>
      <c r="S108" s="10">
        <v>63929.15</v>
      </c>
      <c r="T108" s="10">
        <v>0</v>
      </c>
      <c r="U108" s="10"/>
      <c r="V108" s="10">
        <v>20953.55</v>
      </c>
      <c r="W108" s="10">
        <v>231.03</v>
      </c>
      <c r="X108" s="10">
        <f t="shared" si="20"/>
        <v>21017.668532475851</v>
      </c>
      <c r="Y108" s="10">
        <f t="shared" si="21"/>
        <v>231.18694245813202</v>
      </c>
      <c r="Z108" s="10">
        <f t="shared" si="22"/>
        <v>4932.6341374284939</v>
      </c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:35" x14ac:dyDescent="0.55000000000000004">
      <c r="A109" s="3">
        <v>6595</v>
      </c>
      <c r="B109" s="3" t="s">
        <v>225</v>
      </c>
      <c r="C109" s="3" t="s">
        <v>30</v>
      </c>
      <c r="D109" s="9" t="s">
        <v>226</v>
      </c>
      <c r="E109" s="10">
        <f t="shared" si="15"/>
        <v>5779.5115368947963</v>
      </c>
      <c r="F109" s="11">
        <f t="shared" si="16"/>
        <v>3.0571640560034989E-5</v>
      </c>
      <c r="G109" s="10">
        <f t="shared" si="23"/>
        <v>1419.9560279340158</v>
      </c>
      <c r="H109" s="11">
        <f t="shared" si="17"/>
        <v>7.5110820386695129E-6</v>
      </c>
      <c r="I109" s="11">
        <v>2.0070315765877875E-5</v>
      </c>
      <c r="J109" s="12">
        <f t="shared" si="24"/>
        <v>1.0501324794157115E-5</v>
      </c>
      <c r="K109" s="38">
        <f t="shared" si="25"/>
        <v>9.0700000000000003E-2</v>
      </c>
      <c r="L109" s="38">
        <f t="shared" si="26"/>
        <v>1E-3</v>
      </c>
      <c r="M109" s="38">
        <f t="shared" si="27"/>
        <v>9.1700000000000004E-2</v>
      </c>
      <c r="N109" s="10">
        <f t="shared" si="28"/>
        <v>63.563150175044562</v>
      </c>
      <c r="O109" s="13">
        <f t="shared" si="18"/>
        <v>3.3622733817727475E-7</v>
      </c>
      <c r="P109" s="43">
        <f t="shared" si="29"/>
        <v>1356.3928777589713</v>
      </c>
      <c r="Q109" s="44">
        <f t="shared" si="19"/>
        <v>7.1748547004922381E-6</v>
      </c>
      <c r="R109" s="10">
        <v>63526.979999999996</v>
      </c>
      <c r="S109" s="10">
        <v>0</v>
      </c>
      <c r="T109" s="10">
        <v>0</v>
      </c>
      <c r="U109" s="10"/>
      <c r="V109" s="10">
        <v>5761.88</v>
      </c>
      <c r="W109" s="10">
        <v>63.519999999999996</v>
      </c>
      <c r="X109" s="10">
        <f t="shared" si="20"/>
        <v>5779.5115368947963</v>
      </c>
      <c r="Y109" s="10">
        <f t="shared" si="21"/>
        <v>63.563150175044562</v>
      </c>
      <c r="Z109" s="10">
        <f t="shared" si="22"/>
        <v>1356.3928777589713</v>
      </c>
      <c r="AA109" s="10"/>
      <c r="AB109" s="10"/>
      <c r="AC109" s="10"/>
      <c r="AD109" s="10"/>
      <c r="AE109" s="10"/>
      <c r="AF109" s="10"/>
      <c r="AG109" s="10"/>
      <c r="AH109" s="10"/>
      <c r="AI109" s="10"/>
    </row>
    <row r="110" spans="1:35" x14ac:dyDescent="0.55000000000000004">
      <c r="A110" s="3">
        <v>6458</v>
      </c>
      <c r="B110" s="3" t="s">
        <v>227</v>
      </c>
      <c r="C110" s="3" t="s">
        <v>228</v>
      </c>
      <c r="D110" s="9" t="s">
        <v>229</v>
      </c>
      <c r="E110" s="10">
        <f t="shared" si="15"/>
        <v>414661.45634521247</v>
      </c>
      <c r="F110" s="11">
        <f t="shared" si="16"/>
        <v>2.1934173704059225E-3</v>
      </c>
      <c r="G110" s="10">
        <f t="shared" si="23"/>
        <v>101876.46337351824</v>
      </c>
      <c r="H110" s="11">
        <f t="shared" si="17"/>
        <v>5.3889166928735611E-4</v>
      </c>
      <c r="I110" s="11">
        <v>2.3216851234599367E-3</v>
      </c>
      <c r="J110" s="12">
        <f t="shared" si="24"/>
        <v>-1.2826775305401416E-4</v>
      </c>
      <c r="K110" s="38">
        <f t="shared" si="25"/>
        <v>9.0700000000000003E-2</v>
      </c>
      <c r="L110" s="38">
        <f t="shared" si="26"/>
        <v>1E-3</v>
      </c>
      <c r="M110" s="38">
        <f t="shared" si="27"/>
        <v>9.1700000000000004E-2</v>
      </c>
      <c r="N110" s="10">
        <f t="shared" si="28"/>
        <v>4559.6153185704361</v>
      </c>
      <c r="O110" s="13">
        <f t="shared" si="18"/>
        <v>2.411880653261203E-5</v>
      </c>
      <c r="P110" s="43">
        <f t="shared" si="29"/>
        <v>97316.848054947812</v>
      </c>
      <c r="Q110" s="44">
        <f t="shared" si="19"/>
        <v>5.1477286275474409E-4</v>
      </c>
      <c r="R110" s="10">
        <v>4535990.1500000004</v>
      </c>
      <c r="S110" s="10">
        <v>194224.98</v>
      </c>
      <c r="T110" s="10">
        <v>0</v>
      </c>
      <c r="U110" s="10"/>
      <c r="V110" s="10">
        <v>413396.45</v>
      </c>
      <c r="W110" s="10">
        <v>4556.5200000000004</v>
      </c>
      <c r="X110" s="10">
        <f t="shared" si="20"/>
        <v>414661.45634521247</v>
      </c>
      <c r="Y110" s="10">
        <f t="shared" si="21"/>
        <v>4559.6153185704361</v>
      </c>
      <c r="Z110" s="10">
        <f t="shared" si="22"/>
        <v>97316.848054947812</v>
      </c>
      <c r="AA110" s="10"/>
      <c r="AB110" s="10"/>
      <c r="AC110" s="10"/>
      <c r="AD110" s="10"/>
      <c r="AE110" s="10"/>
      <c r="AF110" s="10"/>
      <c r="AG110" s="10"/>
      <c r="AH110" s="10"/>
      <c r="AI110" s="10"/>
    </row>
    <row r="111" spans="1:35" x14ac:dyDescent="0.55000000000000004">
      <c r="A111" s="3">
        <v>6510</v>
      </c>
      <c r="B111" s="3" t="s">
        <v>230</v>
      </c>
      <c r="C111" s="3" t="s">
        <v>228</v>
      </c>
      <c r="D111" s="9" t="s">
        <v>231</v>
      </c>
      <c r="E111" s="10">
        <f t="shared" si="15"/>
        <v>1964302.3005875265</v>
      </c>
      <c r="F111" s="11">
        <f t="shared" si="16"/>
        <v>1.0390487760333507E-2</v>
      </c>
      <c r="G111" s="10">
        <f t="shared" si="23"/>
        <v>482606.47056033555</v>
      </c>
      <c r="H111" s="11">
        <f t="shared" si="17"/>
        <v>2.5528232716089919E-3</v>
      </c>
      <c r="I111" s="11">
        <v>1.066118777930203E-2</v>
      </c>
      <c r="J111" s="12">
        <f t="shared" si="24"/>
        <v>-2.7070001896852339E-4</v>
      </c>
      <c r="K111" s="38">
        <f t="shared" si="25"/>
        <v>9.0700000000000003E-2</v>
      </c>
      <c r="L111" s="38">
        <f t="shared" si="26"/>
        <v>1E-3</v>
      </c>
      <c r="M111" s="38">
        <f t="shared" si="27"/>
        <v>9.1700000000000004E-2</v>
      </c>
      <c r="N111" s="10">
        <f t="shared" si="28"/>
        <v>21604.596392611773</v>
      </c>
      <c r="O111" s="13">
        <f t="shared" si="18"/>
        <v>1.1428093034215505E-4</v>
      </c>
      <c r="P111" s="43">
        <f t="shared" si="29"/>
        <v>461001.87416772376</v>
      </c>
      <c r="Q111" s="44">
        <f t="shared" si="19"/>
        <v>2.438542341266837E-3</v>
      </c>
      <c r="R111" s="10">
        <v>21542465.989999998</v>
      </c>
      <c r="S111" s="10">
        <v>1590366.89</v>
      </c>
      <c r="T111" s="10">
        <v>0</v>
      </c>
      <c r="U111" s="10"/>
      <c r="V111" s="10">
        <v>1958309.81</v>
      </c>
      <c r="W111" s="10">
        <v>21589.93</v>
      </c>
      <c r="X111" s="10">
        <f t="shared" si="20"/>
        <v>1964302.3005875265</v>
      </c>
      <c r="Y111" s="10">
        <f t="shared" si="21"/>
        <v>21604.596392611773</v>
      </c>
      <c r="Z111" s="10">
        <f t="shared" si="22"/>
        <v>461001.87416772376</v>
      </c>
      <c r="AA111" s="10"/>
      <c r="AB111" s="10"/>
      <c r="AC111" s="10"/>
      <c r="AD111" s="10"/>
      <c r="AE111" s="10"/>
      <c r="AF111" s="10"/>
      <c r="AG111" s="10"/>
      <c r="AH111" s="10"/>
      <c r="AI111" s="10"/>
    </row>
    <row r="112" spans="1:35" x14ac:dyDescent="0.55000000000000004">
      <c r="A112" s="3">
        <v>6444</v>
      </c>
      <c r="B112" s="3" t="s">
        <v>232</v>
      </c>
      <c r="C112" s="3" t="s">
        <v>233</v>
      </c>
      <c r="D112" s="9" t="s">
        <v>234</v>
      </c>
      <c r="E112" s="10">
        <f t="shared" si="15"/>
        <v>312749.43367180857</v>
      </c>
      <c r="F112" s="11">
        <f t="shared" si="16"/>
        <v>1.6543376045765436E-3</v>
      </c>
      <c r="G112" s="10">
        <f t="shared" si="23"/>
        <v>76839.523060041465</v>
      </c>
      <c r="H112" s="11">
        <f t="shared" si="17"/>
        <v>4.0645481279863189E-4</v>
      </c>
      <c r="I112" s="11">
        <v>1.6374978881173142E-3</v>
      </c>
      <c r="J112" s="12">
        <f t="shared" si="24"/>
        <v>1.6839716459229447E-5</v>
      </c>
      <c r="K112" s="38">
        <f t="shared" si="25"/>
        <v>9.0700000000000003E-2</v>
      </c>
      <c r="L112" s="38">
        <f t="shared" si="26"/>
        <v>1E-3</v>
      </c>
      <c r="M112" s="38">
        <f t="shared" si="27"/>
        <v>9.1700000000000004E-2</v>
      </c>
      <c r="N112" s="10">
        <f t="shared" si="28"/>
        <v>3440.3955303969415</v>
      </c>
      <c r="O112" s="13">
        <f t="shared" si="18"/>
        <v>1.8198516408906821E-5</v>
      </c>
      <c r="P112" s="43">
        <f t="shared" si="29"/>
        <v>73399.127529644524</v>
      </c>
      <c r="Q112" s="44">
        <f t="shared" si="19"/>
        <v>3.8825629638972506E-4</v>
      </c>
      <c r="R112" s="10">
        <v>3410187.6500000004</v>
      </c>
      <c r="S112" s="10">
        <v>703133.22</v>
      </c>
      <c r="T112" s="10">
        <v>0</v>
      </c>
      <c r="U112" s="10"/>
      <c r="V112" s="10">
        <v>311795.33</v>
      </c>
      <c r="W112" s="10">
        <v>3438.06</v>
      </c>
      <c r="X112" s="10">
        <f t="shared" si="20"/>
        <v>312749.43367180857</v>
      </c>
      <c r="Y112" s="10">
        <f t="shared" si="21"/>
        <v>3440.3955303969415</v>
      </c>
      <c r="Z112" s="10">
        <f t="shared" si="22"/>
        <v>73399.127529644524</v>
      </c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spans="1:35" x14ac:dyDescent="0.55000000000000004">
      <c r="A113" s="3">
        <v>6445</v>
      </c>
      <c r="B113" s="3" t="s">
        <v>235</v>
      </c>
      <c r="C113" s="3" t="s">
        <v>233</v>
      </c>
      <c r="D113" s="9" t="s">
        <v>236</v>
      </c>
      <c r="E113" s="10">
        <f t="shared" si="15"/>
        <v>572614.53327909228</v>
      </c>
      <c r="F113" s="11">
        <f t="shared" si="16"/>
        <v>3.0289351581199654E-3</v>
      </c>
      <c r="G113" s="10">
        <f t="shared" si="23"/>
        <v>140685.44280546854</v>
      </c>
      <c r="H113" s="11">
        <f t="shared" si="17"/>
        <v>7.4417790535097176E-4</v>
      </c>
      <c r="I113" s="11">
        <v>3.0838305808569199E-3</v>
      </c>
      <c r="J113" s="12">
        <f t="shared" si="24"/>
        <v>-5.48954227369545E-5</v>
      </c>
      <c r="K113" s="38">
        <f t="shared" si="25"/>
        <v>9.0700000000000003E-2</v>
      </c>
      <c r="L113" s="38">
        <f t="shared" si="26"/>
        <v>1E-3</v>
      </c>
      <c r="M113" s="38">
        <f t="shared" si="27"/>
        <v>9.1700000000000004E-2</v>
      </c>
      <c r="N113" s="10">
        <f t="shared" si="28"/>
        <v>6298.6058413301052</v>
      </c>
      <c r="O113" s="13">
        <f t="shared" si="18"/>
        <v>3.3317472001092033E-5</v>
      </c>
      <c r="P113" s="43">
        <f t="shared" si="29"/>
        <v>134386.83696413843</v>
      </c>
      <c r="Q113" s="44">
        <f t="shared" si="19"/>
        <v>7.1086043334987975E-4</v>
      </c>
      <c r="R113" s="10">
        <v>6281977.0099999998</v>
      </c>
      <c r="S113" s="10">
        <v>537013.13</v>
      </c>
      <c r="T113" s="10">
        <v>0</v>
      </c>
      <c r="U113" s="10"/>
      <c r="V113" s="10">
        <v>570867.66</v>
      </c>
      <c r="W113" s="10">
        <v>6294.33</v>
      </c>
      <c r="X113" s="10">
        <f t="shared" si="20"/>
        <v>572614.53327909228</v>
      </c>
      <c r="Y113" s="10">
        <f t="shared" si="21"/>
        <v>6298.6058413301052</v>
      </c>
      <c r="Z113" s="10">
        <f t="shared" si="22"/>
        <v>134386.83696413843</v>
      </c>
      <c r="AA113" s="10"/>
      <c r="AB113" s="10"/>
      <c r="AC113" s="10"/>
      <c r="AD113" s="10"/>
      <c r="AE113" s="10"/>
      <c r="AF113" s="10"/>
      <c r="AG113" s="10"/>
      <c r="AH113" s="10"/>
      <c r="AI113" s="10"/>
    </row>
    <row r="114" spans="1:35" x14ac:dyDescent="0.55000000000000004">
      <c r="A114" s="3">
        <v>6446</v>
      </c>
      <c r="B114" s="3" t="s">
        <v>237</v>
      </c>
      <c r="C114" s="3" t="s">
        <v>233</v>
      </c>
      <c r="D114" s="9" t="s">
        <v>238</v>
      </c>
      <c r="E114" s="10">
        <f t="shared" si="15"/>
        <v>307355.50844179583</v>
      </c>
      <c r="F114" s="11">
        <f t="shared" si="16"/>
        <v>1.6258055837843071E-3</v>
      </c>
      <c r="G114" s="10">
        <f t="shared" si="23"/>
        <v>75514.032933666036</v>
      </c>
      <c r="H114" s="11">
        <f t="shared" si="17"/>
        <v>3.994434230902212E-4</v>
      </c>
      <c r="I114" s="11">
        <v>1.5840717714362784E-3</v>
      </c>
      <c r="J114" s="12">
        <f t="shared" si="24"/>
        <v>4.173381234802865E-5</v>
      </c>
      <c r="K114" s="38">
        <f t="shared" si="25"/>
        <v>9.0700000000000003E-2</v>
      </c>
      <c r="L114" s="38">
        <f t="shared" si="26"/>
        <v>1E-3</v>
      </c>
      <c r="M114" s="38">
        <f t="shared" si="27"/>
        <v>9.1700000000000004E-2</v>
      </c>
      <c r="N114" s="10">
        <f t="shared" si="28"/>
        <v>3380.8050771078374</v>
      </c>
      <c r="O114" s="13">
        <f t="shared" si="18"/>
        <v>1.7883303279365629E-5</v>
      </c>
      <c r="P114" s="43">
        <f t="shared" si="29"/>
        <v>72133.227856558195</v>
      </c>
      <c r="Q114" s="44">
        <f t="shared" si="19"/>
        <v>3.8156011981085554E-4</v>
      </c>
      <c r="R114" s="10">
        <v>3378364.9899999998</v>
      </c>
      <c r="S114" s="10">
        <v>343816.19</v>
      </c>
      <c r="T114" s="10">
        <v>0</v>
      </c>
      <c r="U114" s="10"/>
      <c r="V114" s="10">
        <v>306417.86</v>
      </c>
      <c r="W114" s="10">
        <v>3378.51</v>
      </c>
      <c r="X114" s="10">
        <f t="shared" si="20"/>
        <v>307355.50844179583</v>
      </c>
      <c r="Y114" s="10">
        <f t="shared" si="21"/>
        <v>3380.8050771078374</v>
      </c>
      <c r="Z114" s="10">
        <f t="shared" si="22"/>
        <v>72133.227856558195</v>
      </c>
      <c r="AA114" s="10"/>
      <c r="AB114" s="10"/>
      <c r="AC114" s="10"/>
      <c r="AD114" s="10"/>
      <c r="AE114" s="10"/>
      <c r="AF114" s="10"/>
      <c r="AG114" s="10"/>
      <c r="AH114" s="10"/>
      <c r="AI114" s="10"/>
    </row>
    <row r="115" spans="1:35" x14ac:dyDescent="0.55000000000000004">
      <c r="A115" s="3">
        <v>6447</v>
      </c>
      <c r="B115" s="3" t="s">
        <v>239</v>
      </c>
      <c r="C115" s="3" t="s">
        <v>233</v>
      </c>
      <c r="D115" s="9" t="s">
        <v>240</v>
      </c>
      <c r="E115" s="10">
        <f t="shared" si="15"/>
        <v>217705.5235267746</v>
      </c>
      <c r="F115" s="11">
        <f t="shared" si="16"/>
        <v>1.1515878064620507E-3</v>
      </c>
      <c r="G115" s="10">
        <f t="shared" si="23"/>
        <v>53488.519538224384</v>
      </c>
      <c r="H115" s="11">
        <f t="shared" si="17"/>
        <v>2.8293598567493794E-4</v>
      </c>
      <c r="I115" s="11">
        <v>1.1834999209005802E-3</v>
      </c>
      <c r="J115" s="12">
        <f t="shared" si="24"/>
        <v>-3.1912114438529442E-5</v>
      </c>
      <c r="K115" s="38">
        <f t="shared" si="25"/>
        <v>9.0700000000000003E-2</v>
      </c>
      <c r="L115" s="38">
        <f t="shared" si="26"/>
        <v>1E-3</v>
      </c>
      <c r="M115" s="38">
        <f t="shared" si="27"/>
        <v>9.1700000000000004E-2</v>
      </c>
      <c r="N115" s="10">
        <f t="shared" si="28"/>
        <v>2395.2360184270842</v>
      </c>
      <c r="O115" s="13">
        <f t="shared" si="18"/>
        <v>1.2669979832092357E-5</v>
      </c>
      <c r="P115" s="43">
        <f t="shared" si="29"/>
        <v>51093.283519797296</v>
      </c>
      <c r="Q115" s="44">
        <f t="shared" si="19"/>
        <v>2.7026600584284559E-4</v>
      </c>
      <c r="R115" s="10">
        <v>2380558.67</v>
      </c>
      <c r="S115" s="10">
        <v>469492.31</v>
      </c>
      <c r="T115" s="10">
        <v>0</v>
      </c>
      <c r="U115" s="10"/>
      <c r="V115" s="10">
        <v>217041.37</v>
      </c>
      <c r="W115" s="10">
        <v>2393.6099999999997</v>
      </c>
      <c r="X115" s="10">
        <f t="shared" si="20"/>
        <v>217705.5235267746</v>
      </c>
      <c r="Y115" s="10">
        <f t="shared" si="21"/>
        <v>2395.2360184270842</v>
      </c>
      <c r="Z115" s="10">
        <f t="shared" si="22"/>
        <v>51093.283519797296</v>
      </c>
      <c r="AA115" s="10"/>
      <c r="AB115" s="10"/>
      <c r="AC115" s="10"/>
      <c r="AD115" s="10"/>
      <c r="AE115" s="10"/>
      <c r="AF115" s="10"/>
      <c r="AG115" s="10"/>
      <c r="AH115" s="10"/>
      <c r="AI115" s="10"/>
    </row>
    <row r="116" spans="1:35" x14ac:dyDescent="0.55000000000000004">
      <c r="A116" s="3">
        <v>6448</v>
      </c>
      <c r="B116" s="3" t="s">
        <v>241</v>
      </c>
      <c r="C116" s="3" t="s">
        <v>233</v>
      </c>
      <c r="D116" s="9" t="s">
        <v>242</v>
      </c>
      <c r="E116" s="10">
        <f t="shared" si="15"/>
        <v>415455.02728949004</v>
      </c>
      <c r="F116" s="11">
        <f t="shared" si="16"/>
        <v>2.1976150894540579E-3</v>
      </c>
      <c r="G116" s="10">
        <f t="shared" si="23"/>
        <v>102073.13352287415</v>
      </c>
      <c r="H116" s="11">
        <f t="shared" si="17"/>
        <v>5.399319871544656E-4</v>
      </c>
      <c r="I116" s="11">
        <v>2.118115838973022E-3</v>
      </c>
      <c r="J116" s="12">
        <f t="shared" si="24"/>
        <v>7.9499250481035889E-5</v>
      </c>
      <c r="K116" s="38">
        <f t="shared" si="25"/>
        <v>9.0700000000000003E-2</v>
      </c>
      <c r="L116" s="38">
        <f t="shared" si="26"/>
        <v>1E-3</v>
      </c>
      <c r="M116" s="38">
        <f t="shared" si="27"/>
        <v>9.1700000000000004E-2</v>
      </c>
      <c r="N116" s="10">
        <f t="shared" si="28"/>
        <v>4570.0423970468828</v>
      </c>
      <c r="O116" s="13">
        <f t="shared" si="18"/>
        <v>2.4173962213717301E-5</v>
      </c>
      <c r="P116" s="43">
        <f t="shared" si="29"/>
        <v>97503.091125827268</v>
      </c>
      <c r="Q116" s="44">
        <f t="shared" si="19"/>
        <v>5.1575802494074831E-4</v>
      </c>
      <c r="R116" s="10">
        <v>4566565.88</v>
      </c>
      <c r="S116" s="10">
        <v>177339.62</v>
      </c>
      <c r="T116" s="10">
        <v>0</v>
      </c>
      <c r="U116" s="10"/>
      <c r="V116" s="10">
        <v>414187.6</v>
      </c>
      <c r="W116" s="10">
        <v>4566.9399999999996</v>
      </c>
      <c r="X116" s="10">
        <f t="shared" si="20"/>
        <v>415455.02728949004</v>
      </c>
      <c r="Y116" s="10">
        <f t="shared" si="21"/>
        <v>4570.0423970468828</v>
      </c>
      <c r="Z116" s="10">
        <f t="shared" si="22"/>
        <v>97503.091125827268</v>
      </c>
      <c r="AA116" s="10"/>
      <c r="AB116" s="10"/>
      <c r="AC116" s="10"/>
      <c r="AD116" s="10"/>
      <c r="AE116" s="10"/>
      <c r="AF116" s="10"/>
      <c r="AG116" s="10"/>
      <c r="AH116" s="10"/>
      <c r="AI116" s="10"/>
    </row>
    <row r="117" spans="1:35" x14ac:dyDescent="0.55000000000000004">
      <c r="A117" s="3">
        <v>6449</v>
      </c>
      <c r="B117" s="3" t="s">
        <v>243</v>
      </c>
      <c r="C117" s="3" t="s">
        <v>233</v>
      </c>
      <c r="D117" s="9" t="s">
        <v>244</v>
      </c>
      <c r="E117" s="10">
        <f t="shared" si="15"/>
        <v>152545.59033223506</v>
      </c>
      <c r="F117" s="11">
        <f t="shared" si="16"/>
        <v>8.0691403190122737E-4</v>
      </c>
      <c r="G117" s="10">
        <f t="shared" si="23"/>
        <v>37478.675481587845</v>
      </c>
      <c r="H117" s="11">
        <f t="shared" si="17"/>
        <v>1.9824938287170624E-4</v>
      </c>
      <c r="I117" s="11">
        <v>8.1457887104903644E-4</v>
      </c>
      <c r="J117" s="12">
        <f t="shared" si="24"/>
        <v>-7.6648391478090737E-6</v>
      </c>
      <c r="K117" s="38">
        <f t="shared" si="25"/>
        <v>9.0700000000000003E-2</v>
      </c>
      <c r="L117" s="38">
        <f t="shared" si="26"/>
        <v>1E-3</v>
      </c>
      <c r="M117" s="38">
        <f t="shared" si="27"/>
        <v>9.1700000000000004E-2</v>
      </c>
      <c r="N117" s="10">
        <f t="shared" si="28"/>
        <v>1677.7689621849017</v>
      </c>
      <c r="O117" s="13">
        <f t="shared" si="18"/>
        <v>8.8748243389194603E-6</v>
      </c>
      <c r="P117" s="43">
        <f t="shared" si="29"/>
        <v>35800.906519402946</v>
      </c>
      <c r="Q117" s="44">
        <f t="shared" si="19"/>
        <v>1.893745585327868E-4</v>
      </c>
      <c r="R117" s="10">
        <v>1676207.4</v>
      </c>
      <c r="S117" s="10">
        <v>401303.24</v>
      </c>
      <c r="T117" s="10">
        <v>0</v>
      </c>
      <c r="U117" s="10"/>
      <c r="V117" s="10">
        <v>152080.22</v>
      </c>
      <c r="W117" s="10">
        <v>1676.6299999999999</v>
      </c>
      <c r="X117" s="10">
        <f t="shared" si="20"/>
        <v>152545.59033223506</v>
      </c>
      <c r="Y117" s="10">
        <f t="shared" si="21"/>
        <v>1677.7689621849017</v>
      </c>
      <c r="Z117" s="10">
        <f t="shared" si="22"/>
        <v>35800.906519402946</v>
      </c>
      <c r="AA117" s="10"/>
      <c r="AB117" s="10"/>
      <c r="AC117" s="10"/>
      <c r="AD117" s="10"/>
      <c r="AE117" s="10"/>
      <c r="AF117" s="10"/>
      <c r="AG117" s="10"/>
      <c r="AH117" s="10"/>
      <c r="AI117" s="10"/>
    </row>
    <row r="118" spans="1:35" x14ac:dyDescent="0.55000000000000004">
      <c r="A118" s="3">
        <v>6450</v>
      </c>
      <c r="B118" s="3" t="s">
        <v>245</v>
      </c>
      <c r="C118" s="3" t="s">
        <v>233</v>
      </c>
      <c r="D118" s="9" t="s">
        <v>246</v>
      </c>
      <c r="E118" s="10">
        <f t="shared" si="15"/>
        <v>1390507.9781294542</v>
      </c>
      <c r="F118" s="11">
        <f t="shared" si="16"/>
        <v>7.3553119207154334E-3</v>
      </c>
      <c r="G118" s="10">
        <f t="shared" si="23"/>
        <v>341631.8348166584</v>
      </c>
      <c r="H118" s="11">
        <f t="shared" si="17"/>
        <v>1.8071156344626989E-3</v>
      </c>
      <c r="I118" s="11">
        <v>7.3299804543115622E-3</v>
      </c>
      <c r="J118" s="12">
        <f t="shared" si="24"/>
        <v>2.5331466403871218E-5</v>
      </c>
      <c r="K118" s="38">
        <f t="shared" si="25"/>
        <v>9.0700000000000003E-2</v>
      </c>
      <c r="L118" s="38">
        <f t="shared" si="26"/>
        <v>1E-3</v>
      </c>
      <c r="M118" s="38">
        <f t="shared" si="27"/>
        <v>9.1700000000000004E-2</v>
      </c>
      <c r="N118" s="10">
        <f t="shared" si="28"/>
        <v>15293.682195690468</v>
      </c>
      <c r="O118" s="13">
        <f t="shared" si="18"/>
        <v>8.0898351347051994E-5</v>
      </c>
      <c r="P118" s="43">
        <f t="shared" si="29"/>
        <v>326338.15262096794</v>
      </c>
      <c r="Q118" s="44">
        <f t="shared" si="19"/>
        <v>1.726217283115647E-3</v>
      </c>
      <c r="R118" s="10">
        <v>15275849.210000001</v>
      </c>
      <c r="S118" s="10">
        <v>1142661.94</v>
      </c>
      <c r="T118" s="10">
        <v>0</v>
      </c>
      <c r="U118" s="10"/>
      <c r="V118" s="10">
        <v>1386265.96</v>
      </c>
      <c r="W118" s="10">
        <v>15283.3</v>
      </c>
      <c r="X118" s="10">
        <f t="shared" si="20"/>
        <v>1390507.9781294542</v>
      </c>
      <c r="Y118" s="10">
        <f t="shared" si="21"/>
        <v>15293.682195690468</v>
      </c>
      <c r="Z118" s="10">
        <f t="shared" si="22"/>
        <v>326338.15262096794</v>
      </c>
      <c r="AA118" s="10"/>
      <c r="AB118" s="10"/>
      <c r="AC118" s="10"/>
      <c r="AD118" s="10"/>
      <c r="AE118" s="10"/>
      <c r="AF118" s="10"/>
      <c r="AG118" s="10"/>
      <c r="AH118" s="10"/>
      <c r="AI118" s="10"/>
    </row>
    <row r="119" spans="1:35" x14ac:dyDescent="0.55000000000000004">
      <c r="A119" s="3">
        <v>6451</v>
      </c>
      <c r="B119" s="3" t="s">
        <v>247</v>
      </c>
      <c r="C119" s="3" t="s">
        <v>233</v>
      </c>
      <c r="D119" s="9" t="s">
        <v>248</v>
      </c>
      <c r="E119" s="10">
        <f t="shared" si="15"/>
        <v>224387.62860281972</v>
      </c>
      <c r="F119" s="11">
        <f t="shared" si="16"/>
        <v>1.1869338583325507E-3</v>
      </c>
      <c r="G119" s="10">
        <f t="shared" si="23"/>
        <v>55129.471359447904</v>
      </c>
      <c r="H119" s="11">
        <f t="shared" si="17"/>
        <v>2.9161605992248128E-4</v>
      </c>
      <c r="I119" s="11">
        <v>1.2141331461143483E-3</v>
      </c>
      <c r="J119" s="12">
        <f t="shared" si="24"/>
        <v>-2.7199287781797627E-5</v>
      </c>
      <c r="K119" s="38">
        <f t="shared" si="25"/>
        <v>9.0700000000000003E-2</v>
      </c>
      <c r="L119" s="38">
        <f t="shared" si="26"/>
        <v>1E-3</v>
      </c>
      <c r="M119" s="38">
        <f t="shared" si="27"/>
        <v>9.1700000000000004E-2</v>
      </c>
      <c r="N119" s="10">
        <f t="shared" si="28"/>
        <v>2467.9653911399664</v>
      </c>
      <c r="O119" s="13">
        <f t="shared" si="18"/>
        <v>1.305469335442744E-5</v>
      </c>
      <c r="P119" s="43">
        <f t="shared" si="29"/>
        <v>52661.505968307938</v>
      </c>
      <c r="Q119" s="44">
        <f t="shared" si="19"/>
        <v>2.7856136656805388E-4</v>
      </c>
      <c r="R119" s="10">
        <v>2430634.4700000002</v>
      </c>
      <c r="S119" s="10">
        <v>73340.44</v>
      </c>
      <c r="T119" s="10">
        <v>0</v>
      </c>
      <c r="U119" s="10"/>
      <c r="V119" s="10">
        <v>223703.09</v>
      </c>
      <c r="W119" s="10">
        <v>2466.29</v>
      </c>
      <c r="X119" s="10">
        <f t="shared" si="20"/>
        <v>224387.62860281972</v>
      </c>
      <c r="Y119" s="10">
        <f t="shared" si="21"/>
        <v>2467.9653911399664</v>
      </c>
      <c r="Z119" s="10">
        <f t="shared" si="22"/>
        <v>52661.505968307938</v>
      </c>
      <c r="AA119" s="10"/>
      <c r="AB119" s="10"/>
      <c r="AC119" s="10"/>
      <c r="AD119" s="10"/>
      <c r="AE119" s="10"/>
      <c r="AF119" s="10"/>
      <c r="AG119" s="10"/>
      <c r="AH119" s="10"/>
      <c r="AI119" s="10"/>
    </row>
    <row r="120" spans="1:35" x14ac:dyDescent="0.55000000000000004">
      <c r="A120" s="3">
        <v>6452</v>
      </c>
      <c r="B120" s="3" t="s">
        <v>249</v>
      </c>
      <c r="C120" s="3" t="s">
        <v>233</v>
      </c>
      <c r="D120" s="9" t="s">
        <v>250</v>
      </c>
      <c r="E120" s="10">
        <f t="shared" si="15"/>
        <v>273789.70936862438</v>
      </c>
      <c r="F120" s="11">
        <f t="shared" si="16"/>
        <v>1.448253979669561E-3</v>
      </c>
      <c r="G120" s="10">
        <f t="shared" si="23"/>
        <v>67267.058743294503</v>
      </c>
      <c r="H120" s="11">
        <f t="shared" si="17"/>
        <v>3.5581974848615863E-4</v>
      </c>
      <c r="I120" s="11">
        <v>1.4825126974764603E-3</v>
      </c>
      <c r="J120" s="12">
        <f t="shared" si="24"/>
        <v>-3.4258717806899324E-5</v>
      </c>
      <c r="K120" s="38">
        <f t="shared" si="25"/>
        <v>9.0700000000000003E-2</v>
      </c>
      <c r="L120" s="38">
        <f t="shared" si="26"/>
        <v>1E-3</v>
      </c>
      <c r="M120" s="38">
        <f t="shared" si="27"/>
        <v>9.1700000000000004E-2</v>
      </c>
      <c r="N120" s="10">
        <f t="shared" si="28"/>
        <v>3011.3842938880452</v>
      </c>
      <c r="O120" s="13">
        <f t="shared" si="18"/>
        <v>1.5929193606272042E-5</v>
      </c>
      <c r="P120" s="43">
        <f t="shared" si="29"/>
        <v>64255.674449406455</v>
      </c>
      <c r="Q120" s="44">
        <f t="shared" si="19"/>
        <v>3.3989055487988659E-4</v>
      </c>
      <c r="R120" s="10">
        <v>2999989.42</v>
      </c>
      <c r="S120" s="10">
        <v>293284.40999999997</v>
      </c>
      <c r="T120" s="10">
        <v>0</v>
      </c>
      <c r="U120" s="10"/>
      <c r="V120" s="10">
        <v>272954.46000000002</v>
      </c>
      <c r="W120" s="10">
        <v>3009.34</v>
      </c>
      <c r="X120" s="10">
        <f t="shared" si="20"/>
        <v>273789.70936862438</v>
      </c>
      <c r="Y120" s="10">
        <f t="shared" si="21"/>
        <v>3011.3842938880452</v>
      </c>
      <c r="Z120" s="10">
        <f t="shared" si="22"/>
        <v>64255.674449406455</v>
      </c>
      <c r="AA120" s="10"/>
      <c r="AB120" s="10"/>
      <c r="AC120" s="10"/>
      <c r="AD120" s="10"/>
      <c r="AE120" s="10"/>
      <c r="AF120" s="10"/>
      <c r="AG120" s="10"/>
      <c r="AH120" s="10"/>
      <c r="AI120" s="10"/>
    </row>
    <row r="121" spans="1:35" x14ac:dyDescent="0.55000000000000004">
      <c r="A121" s="3">
        <v>6453</v>
      </c>
      <c r="B121" s="3" t="s">
        <v>251</v>
      </c>
      <c r="C121" s="3" t="s">
        <v>233</v>
      </c>
      <c r="D121" s="9" t="s">
        <v>252</v>
      </c>
      <c r="E121" s="10">
        <f t="shared" si="15"/>
        <v>109719.35046269075</v>
      </c>
      <c r="F121" s="11">
        <f t="shared" si="16"/>
        <v>5.8037786124536092E-4</v>
      </c>
      <c r="G121" s="10">
        <f t="shared" si="23"/>
        <v>26956.750553441976</v>
      </c>
      <c r="H121" s="11">
        <f t="shared" si="17"/>
        <v>1.4259199645600667E-4</v>
      </c>
      <c r="I121" s="11">
        <v>5.6686364787692444E-4</v>
      </c>
      <c r="J121" s="12">
        <f t="shared" si="24"/>
        <v>1.3514213368436478E-5</v>
      </c>
      <c r="K121" s="38">
        <f t="shared" si="25"/>
        <v>9.0700000000000003E-2</v>
      </c>
      <c r="L121" s="38">
        <f t="shared" si="26"/>
        <v>1E-3</v>
      </c>
      <c r="M121" s="38">
        <f t="shared" si="27"/>
        <v>9.1700000000000004E-2</v>
      </c>
      <c r="N121" s="10">
        <f t="shared" si="28"/>
        <v>1206.7291943889795</v>
      </c>
      <c r="O121" s="13">
        <f t="shared" si="18"/>
        <v>6.383184971368976E-6</v>
      </c>
      <c r="P121" s="43">
        <f t="shared" si="29"/>
        <v>25750.021359052997</v>
      </c>
      <c r="Q121" s="44">
        <f t="shared" si="19"/>
        <v>1.3620881148463767E-4</v>
      </c>
      <c r="R121" s="10">
        <v>1206005.19</v>
      </c>
      <c r="S121" s="10">
        <v>184610.14</v>
      </c>
      <c r="T121" s="10">
        <v>0</v>
      </c>
      <c r="U121" s="10"/>
      <c r="V121" s="10">
        <v>109384.62999999999</v>
      </c>
      <c r="W121" s="10">
        <v>1205.9099999999999</v>
      </c>
      <c r="X121" s="10">
        <f t="shared" si="20"/>
        <v>109719.35046269075</v>
      </c>
      <c r="Y121" s="10">
        <f t="shared" si="21"/>
        <v>1206.7291943889795</v>
      </c>
      <c r="Z121" s="10">
        <f t="shared" si="22"/>
        <v>25750.021359052997</v>
      </c>
      <c r="AA121" s="10"/>
      <c r="AB121" s="10"/>
      <c r="AC121" s="10"/>
      <c r="AD121" s="10"/>
      <c r="AE121" s="10"/>
      <c r="AF121" s="10"/>
      <c r="AG121" s="10"/>
      <c r="AH121" s="10"/>
      <c r="AI121" s="10"/>
    </row>
    <row r="122" spans="1:35" x14ac:dyDescent="0.55000000000000004">
      <c r="A122" s="3">
        <v>6456</v>
      </c>
      <c r="B122" s="3" t="s">
        <v>253</v>
      </c>
      <c r="C122" s="3" t="s">
        <v>233</v>
      </c>
      <c r="D122" s="9" t="s">
        <v>254</v>
      </c>
      <c r="E122" s="10">
        <f t="shared" si="15"/>
        <v>346435.28900020418</v>
      </c>
      <c r="F122" s="11">
        <f t="shared" si="16"/>
        <v>1.8325242652455103E-3</v>
      </c>
      <c r="G122" s="10">
        <f t="shared" si="23"/>
        <v>85115.443761799266</v>
      </c>
      <c r="H122" s="11">
        <f t="shared" si="17"/>
        <v>4.5023160455384442E-4</v>
      </c>
      <c r="I122" s="11">
        <v>1.8358215071851099E-3</v>
      </c>
      <c r="J122" s="12">
        <f t="shared" si="24"/>
        <v>-3.2972419395996266E-6</v>
      </c>
      <c r="K122" s="38">
        <f t="shared" si="25"/>
        <v>9.0700000000000003E-2</v>
      </c>
      <c r="L122" s="38">
        <f t="shared" si="26"/>
        <v>1E-3</v>
      </c>
      <c r="M122" s="38">
        <f t="shared" si="27"/>
        <v>9.1700000000000004E-2</v>
      </c>
      <c r="N122" s="10">
        <f t="shared" si="28"/>
        <v>3810.5868366903292</v>
      </c>
      <c r="O122" s="13">
        <f t="shared" si="18"/>
        <v>2.0156701885690527E-5</v>
      </c>
      <c r="P122" s="43">
        <f t="shared" si="29"/>
        <v>81304.856925108936</v>
      </c>
      <c r="Q122" s="44">
        <f t="shared" si="19"/>
        <v>4.3007490266815389E-4</v>
      </c>
      <c r="R122" s="10">
        <v>3807911.72</v>
      </c>
      <c r="S122" s="10">
        <v>359822.62</v>
      </c>
      <c r="T122" s="10">
        <v>0</v>
      </c>
      <c r="U122" s="10"/>
      <c r="V122" s="10">
        <v>345378.42000000004</v>
      </c>
      <c r="W122" s="10">
        <v>3808</v>
      </c>
      <c r="X122" s="10">
        <f t="shared" si="20"/>
        <v>346435.28900020418</v>
      </c>
      <c r="Y122" s="10">
        <f t="shared" si="21"/>
        <v>3810.5868366903292</v>
      </c>
      <c r="Z122" s="10">
        <f t="shared" si="22"/>
        <v>81304.856925108936</v>
      </c>
      <c r="AA122" s="10"/>
      <c r="AB122" s="10"/>
      <c r="AC122" s="10"/>
      <c r="AD122" s="10"/>
      <c r="AE122" s="10"/>
      <c r="AF122" s="10"/>
      <c r="AG122" s="10"/>
      <c r="AH122" s="10"/>
      <c r="AI122" s="10"/>
    </row>
    <row r="123" spans="1:35" x14ac:dyDescent="0.55000000000000004">
      <c r="A123" s="3">
        <v>6459</v>
      </c>
      <c r="B123" s="3" t="s">
        <v>255</v>
      </c>
      <c r="C123" s="3" t="s">
        <v>233</v>
      </c>
      <c r="D123" s="9" t="s">
        <v>256</v>
      </c>
      <c r="E123" s="10">
        <f t="shared" si="15"/>
        <v>303160.22991936363</v>
      </c>
      <c r="F123" s="11">
        <f t="shared" si="16"/>
        <v>1.6036139943708633E-3</v>
      </c>
      <c r="G123" s="10">
        <f t="shared" si="23"/>
        <v>74483.252157106821</v>
      </c>
      <c r="H123" s="11">
        <f t="shared" si="17"/>
        <v>3.9399094510899496E-4</v>
      </c>
      <c r="I123" s="11">
        <v>1.530506830517813E-3</v>
      </c>
      <c r="J123" s="12">
        <f t="shared" si="24"/>
        <v>7.3107163853050258E-5</v>
      </c>
      <c r="K123" s="38">
        <f t="shared" si="25"/>
        <v>9.0700000000000003E-2</v>
      </c>
      <c r="L123" s="38">
        <f t="shared" si="26"/>
        <v>1E-3</v>
      </c>
      <c r="M123" s="38">
        <f t="shared" si="27"/>
        <v>9.1700000000000004E-2</v>
      </c>
      <c r="N123" s="10">
        <f t="shared" si="28"/>
        <v>3334.6137198647639</v>
      </c>
      <c r="O123" s="13">
        <f t="shared" si="18"/>
        <v>1.7638966788020181E-5</v>
      </c>
      <c r="P123" s="43">
        <f t="shared" si="29"/>
        <v>71148.638437242058</v>
      </c>
      <c r="Q123" s="44">
        <f t="shared" si="19"/>
        <v>3.7635197832097477E-4</v>
      </c>
      <c r="R123" s="10">
        <v>3331500.14</v>
      </c>
      <c r="S123" s="10">
        <v>1389439.1</v>
      </c>
      <c r="T123" s="10">
        <v>0</v>
      </c>
      <c r="U123" s="10"/>
      <c r="V123" s="10">
        <v>302235.38</v>
      </c>
      <c r="W123" s="10">
        <v>3332.3500000000004</v>
      </c>
      <c r="X123" s="10">
        <f t="shared" si="20"/>
        <v>303160.22991936363</v>
      </c>
      <c r="Y123" s="10">
        <f t="shared" si="21"/>
        <v>3334.6137198647639</v>
      </c>
      <c r="Z123" s="10">
        <f t="shared" si="22"/>
        <v>71148.638437242058</v>
      </c>
      <c r="AA123" s="10"/>
      <c r="AB123" s="10"/>
      <c r="AC123" s="10"/>
      <c r="AD123" s="10"/>
      <c r="AE123" s="10"/>
      <c r="AF123" s="10"/>
      <c r="AG123" s="10"/>
      <c r="AH123" s="10"/>
      <c r="AI123" s="10"/>
    </row>
    <row r="124" spans="1:35" x14ac:dyDescent="0.55000000000000004">
      <c r="A124" s="3">
        <v>6460</v>
      </c>
      <c r="B124" s="3" t="s">
        <v>257</v>
      </c>
      <c r="C124" s="3" t="s">
        <v>233</v>
      </c>
      <c r="D124" s="9" t="s">
        <v>258</v>
      </c>
      <c r="E124" s="10">
        <f t="shared" si="15"/>
        <v>282616.1260891722</v>
      </c>
      <c r="F124" s="11">
        <f t="shared" si="16"/>
        <v>1.4949427072014812E-3</v>
      </c>
      <c r="G124" s="10">
        <f t="shared" si="23"/>
        <v>69436.025623359106</v>
      </c>
      <c r="H124" s="11">
        <f t="shared" si="17"/>
        <v>3.6729284191640066E-4</v>
      </c>
      <c r="I124" s="11">
        <v>1.4205422219032064E-3</v>
      </c>
      <c r="J124" s="12">
        <f t="shared" si="24"/>
        <v>7.440048529827473E-5</v>
      </c>
      <c r="K124" s="38">
        <f t="shared" si="25"/>
        <v>9.0700000000000003E-2</v>
      </c>
      <c r="L124" s="38">
        <f t="shared" si="26"/>
        <v>1E-3</v>
      </c>
      <c r="M124" s="38">
        <f t="shared" si="27"/>
        <v>9.1700000000000004E-2</v>
      </c>
      <c r="N124" s="10">
        <f t="shared" si="28"/>
        <v>3108.8804796807808</v>
      </c>
      <c r="O124" s="13">
        <f t="shared" si="18"/>
        <v>1.6444915104361019E-5</v>
      </c>
      <c r="P124" s="43">
        <f t="shared" si="29"/>
        <v>66327.145143678325</v>
      </c>
      <c r="Q124" s="44">
        <f t="shared" si="19"/>
        <v>3.508479268120396E-4</v>
      </c>
      <c r="R124" s="10">
        <v>3102074.71</v>
      </c>
      <c r="S124" s="10">
        <v>638004.12</v>
      </c>
      <c r="T124" s="10">
        <v>0</v>
      </c>
      <c r="U124" s="10"/>
      <c r="V124" s="10">
        <v>281753.95</v>
      </c>
      <c r="W124" s="10">
        <v>3106.77</v>
      </c>
      <c r="X124" s="10">
        <f t="shared" si="20"/>
        <v>282616.1260891722</v>
      </c>
      <c r="Y124" s="10">
        <f t="shared" si="21"/>
        <v>3108.8804796807808</v>
      </c>
      <c r="Z124" s="10">
        <f t="shared" si="22"/>
        <v>66327.145143678325</v>
      </c>
      <c r="AA124" s="10"/>
      <c r="AB124" s="10"/>
      <c r="AC124" s="10"/>
      <c r="AD124" s="10"/>
      <c r="AE124" s="10"/>
      <c r="AF124" s="10"/>
      <c r="AG124" s="10"/>
      <c r="AH124" s="10"/>
      <c r="AI124" s="10"/>
    </row>
    <row r="125" spans="1:35" x14ac:dyDescent="0.55000000000000004">
      <c r="A125" s="3">
        <v>6461</v>
      </c>
      <c r="B125" s="3" t="s">
        <v>259</v>
      </c>
      <c r="C125" s="3" t="s">
        <v>233</v>
      </c>
      <c r="D125" s="9" t="s">
        <v>260</v>
      </c>
      <c r="E125" s="10">
        <f t="shared" si="15"/>
        <v>2185982.9108985197</v>
      </c>
      <c r="F125" s="11">
        <f t="shared" si="16"/>
        <v>1.1563102417176648E-2</v>
      </c>
      <c r="G125" s="10">
        <f t="shared" si="23"/>
        <v>537071.95264843199</v>
      </c>
      <c r="H125" s="11">
        <f t="shared" si="17"/>
        <v>2.8409270552413593E-3</v>
      </c>
      <c r="I125" s="11">
        <v>1.1739160177571522E-2</v>
      </c>
      <c r="J125" s="12">
        <f t="shared" si="24"/>
        <v>-1.760577603948741E-4</v>
      </c>
      <c r="K125" s="38">
        <f t="shared" si="25"/>
        <v>9.0700000000000003E-2</v>
      </c>
      <c r="L125" s="38">
        <f t="shared" si="26"/>
        <v>1E-3</v>
      </c>
      <c r="M125" s="38">
        <f t="shared" si="27"/>
        <v>9.1700000000000004E-2</v>
      </c>
      <c r="N125" s="10">
        <f t="shared" si="28"/>
        <v>24043.882314544928</v>
      </c>
      <c r="O125" s="13">
        <f t="shared" si="18"/>
        <v>1.2718391910728527E-4</v>
      </c>
      <c r="P125" s="43">
        <f t="shared" si="29"/>
        <v>513028.07033388712</v>
      </c>
      <c r="Q125" s="44">
        <f t="shared" si="19"/>
        <v>2.7137431361340743E-3</v>
      </c>
      <c r="R125" s="10">
        <v>24018939.629999999</v>
      </c>
      <c r="S125" s="10">
        <v>2150872.86</v>
      </c>
      <c r="T125" s="10">
        <v>0</v>
      </c>
      <c r="U125" s="10"/>
      <c r="V125" s="10">
        <v>2179314.14</v>
      </c>
      <c r="W125" s="10">
        <v>24027.559999999998</v>
      </c>
      <c r="X125" s="10">
        <f t="shared" si="20"/>
        <v>2185982.9108985197</v>
      </c>
      <c r="Y125" s="10">
        <f t="shared" si="21"/>
        <v>24043.882314544928</v>
      </c>
      <c r="Z125" s="10">
        <f t="shared" si="22"/>
        <v>513028.07033388712</v>
      </c>
      <c r="AA125" s="10"/>
      <c r="AB125" s="10"/>
      <c r="AC125" s="10"/>
      <c r="AD125" s="10"/>
      <c r="AE125" s="10"/>
      <c r="AF125" s="10"/>
      <c r="AG125" s="10"/>
      <c r="AH125" s="10"/>
      <c r="AI125" s="10"/>
    </row>
    <row r="126" spans="1:35" x14ac:dyDescent="0.55000000000000004">
      <c r="A126" s="3">
        <v>6462</v>
      </c>
      <c r="B126" s="3" t="s">
        <v>261</v>
      </c>
      <c r="C126" s="3" t="s">
        <v>233</v>
      </c>
      <c r="D126" s="9" t="s">
        <v>262</v>
      </c>
      <c r="E126" s="10">
        <f t="shared" si="15"/>
        <v>2109653.753789207</v>
      </c>
      <c r="F126" s="11">
        <f t="shared" si="16"/>
        <v>1.1159347265811366E-2</v>
      </c>
      <c r="G126" s="10">
        <f t="shared" si="23"/>
        <v>518322.3243236618</v>
      </c>
      <c r="H126" s="11">
        <f t="shared" si="17"/>
        <v>2.7417479301336521E-3</v>
      </c>
      <c r="I126" s="11">
        <v>9.9964469666079855E-3</v>
      </c>
      <c r="J126" s="12">
        <f t="shared" si="24"/>
        <v>1.1629002992033805E-3</v>
      </c>
      <c r="K126" s="38">
        <f t="shared" si="25"/>
        <v>9.0700000000000003E-2</v>
      </c>
      <c r="L126" s="38">
        <f t="shared" si="26"/>
        <v>1E-3</v>
      </c>
      <c r="M126" s="38">
        <f t="shared" si="27"/>
        <v>9.1700000000000004E-2</v>
      </c>
      <c r="N126" s="10">
        <f t="shared" si="28"/>
        <v>23207.934827245987</v>
      </c>
      <c r="O126" s="13">
        <f t="shared" si="18"/>
        <v>1.2276204263111191E-4</v>
      </c>
      <c r="P126" s="43">
        <f t="shared" si="29"/>
        <v>495114.3894964158</v>
      </c>
      <c r="Q126" s="44">
        <f t="shared" si="19"/>
        <v>2.6189858875025401E-3</v>
      </c>
      <c r="R126" s="10">
        <v>23045961.109999999</v>
      </c>
      <c r="S126" s="10">
        <v>3605932.85</v>
      </c>
      <c r="T126" s="10">
        <v>0</v>
      </c>
      <c r="U126" s="10"/>
      <c r="V126" s="10">
        <v>2103217.8400000003</v>
      </c>
      <c r="W126" s="10">
        <v>23192.18</v>
      </c>
      <c r="X126" s="10">
        <f t="shared" si="20"/>
        <v>2109653.753789207</v>
      </c>
      <c r="Y126" s="10">
        <f t="shared" si="21"/>
        <v>23207.934827245987</v>
      </c>
      <c r="Z126" s="10">
        <f t="shared" si="22"/>
        <v>495114.3894964158</v>
      </c>
      <c r="AA126" s="10"/>
      <c r="AB126" s="10"/>
      <c r="AC126" s="10"/>
      <c r="AD126" s="10"/>
      <c r="AE126" s="10"/>
      <c r="AF126" s="10"/>
      <c r="AG126" s="10"/>
      <c r="AH126" s="10"/>
      <c r="AI126" s="10"/>
    </row>
    <row r="127" spans="1:35" x14ac:dyDescent="0.55000000000000004">
      <c r="A127" s="3">
        <v>6463</v>
      </c>
      <c r="B127" s="3" t="s">
        <v>263</v>
      </c>
      <c r="C127" s="3" t="s">
        <v>233</v>
      </c>
      <c r="D127" s="9" t="s">
        <v>264</v>
      </c>
      <c r="E127" s="10">
        <f t="shared" si="15"/>
        <v>151116.56079651619</v>
      </c>
      <c r="F127" s="11">
        <f t="shared" si="16"/>
        <v>7.9935495410775282E-4</v>
      </c>
      <c r="G127" s="10">
        <f t="shared" si="23"/>
        <v>37127.916268088353</v>
      </c>
      <c r="H127" s="11">
        <f t="shared" si="17"/>
        <v>1.9639398652380167E-4</v>
      </c>
      <c r="I127" s="11">
        <v>8.9749582508649847E-4</v>
      </c>
      <c r="J127" s="12">
        <f t="shared" si="24"/>
        <v>-9.8140870978745648E-5</v>
      </c>
      <c r="K127" s="38">
        <f t="shared" si="25"/>
        <v>9.0700000000000003E-2</v>
      </c>
      <c r="L127" s="38">
        <f t="shared" si="26"/>
        <v>1E-3</v>
      </c>
      <c r="M127" s="38">
        <f t="shared" si="27"/>
        <v>9.1700000000000004E-2</v>
      </c>
      <c r="N127" s="10">
        <f t="shared" si="28"/>
        <v>1662.3885210924832</v>
      </c>
      <c r="O127" s="13">
        <f t="shared" si="18"/>
        <v>8.7934670626634037E-6</v>
      </c>
      <c r="P127" s="43">
        <f t="shared" si="29"/>
        <v>35465.527746995867</v>
      </c>
      <c r="Q127" s="44">
        <f t="shared" si="19"/>
        <v>1.8760051946113825E-4</v>
      </c>
      <c r="R127" s="10">
        <v>1655908.17</v>
      </c>
      <c r="S127" s="10">
        <v>226773.94</v>
      </c>
      <c r="T127" s="10">
        <v>0</v>
      </c>
      <c r="U127" s="10"/>
      <c r="V127" s="10">
        <v>150655.54999999999</v>
      </c>
      <c r="W127" s="10">
        <v>1661.26</v>
      </c>
      <c r="X127" s="10">
        <f t="shared" si="20"/>
        <v>151116.56079651619</v>
      </c>
      <c r="Y127" s="10">
        <f t="shared" si="21"/>
        <v>1662.3885210924832</v>
      </c>
      <c r="Z127" s="10">
        <f t="shared" si="22"/>
        <v>35465.527746995867</v>
      </c>
      <c r="AA127" s="10"/>
      <c r="AB127" s="10"/>
      <c r="AC127" s="10"/>
      <c r="AD127" s="10"/>
      <c r="AE127" s="10"/>
      <c r="AF127" s="10"/>
      <c r="AG127" s="10"/>
      <c r="AH127" s="10"/>
      <c r="AI127" s="10"/>
    </row>
    <row r="128" spans="1:35" x14ac:dyDescent="0.55000000000000004">
      <c r="A128" s="3">
        <v>6464</v>
      </c>
      <c r="B128" s="3" t="s">
        <v>265</v>
      </c>
      <c r="C128" s="3" t="s">
        <v>233</v>
      </c>
      <c r="D128" s="9" t="s">
        <v>266</v>
      </c>
      <c r="E128" s="10">
        <f t="shared" si="15"/>
        <v>289929.79788373457</v>
      </c>
      <c r="F128" s="11">
        <f t="shared" si="16"/>
        <v>1.5336295311398165E-3</v>
      </c>
      <c r="G128" s="10">
        <f t="shared" si="23"/>
        <v>71232.134470577221</v>
      </c>
      <c r="H128" s="11">
        <f t="shared" si="17"/>
        <v>3.7679364379789547E-4</v>
      </c>
      <c r="I128" s="11">
        <v>1.4981013031727713E-3</v>
      </c>
      <c r="J128" s="12">
        <f t="shared" si="24"/>
        <v>3.5528227967045146E-5</v>
      </c>
      <c r="K128" s="38">
        <f t="shared" si="25"/>
        <v>9.0700000000000003E-2</v>
      </c>
      <c r="L128" s="38">
        <f t="shared" si="26"/>
        <v>1E-3</v>
      </c>
      <c r="M128" s="38">
        <f t="shared" si="27"/>
        <v>9.1700000000000004E-2</v>
      </c>
      <c r="N128" s="10">
        <f t="shared" si="28"/>
        <v>3188.544560056022</v>
      </c>
      <c r="O128" s="13">
        <f t="shared" si="18"/>
        <v>1.6866310859907193E-5</v>
      </c>
      <c r="P128" s="43">
        <f t="shared" si="29"/>
        <v>68043.589910521201</v>
      </c>
      <c r="Q128" s="44">
        <f t="shared" si="19"/>
        <v>3.5992733293798828E-4</v>
      </c>
      <c r="R128" s="10">
        <v>3170400.19</v>
      </c>
      <c r="S128" s="10">
        <v>303894.90999999997</v>
      </c>
      <c r="T128" s="10">
        <v>0</v>
      </c>
      <c r="U128" s="10"/>
      <c r="V128" s="10">
        <v>289045.31</v>
      </c>
      <c r="W128" s="10">
        <v>3186.38</v>
      </c>
      <c r="X128" s="10">
        <f t="shared" si="20"/>
        <v>289929.79788373457</v>
      </c>
      <c r="Y128" s="10">
        <f t="shared" si="21"/>
        <v>3188.544560056022</v>
      </c>
      <c r="Z128" s="10">
        <f t="shared" si="22"/>
        <v>68043.589910521201</v>
      </c>
      <c r="AA128" s="10"/>
      <c r="AB128" s="10"/>
      <c r="AC128" s="10"/>
      <c r="AD128" s="10"/>
      <c r="AE128" s="10"/>
      <c r="AF128" s="10"/>
      <c r="AG128" s="10"/>
      <c r="AH128" s="10"/>
      <c r="AI128" s="10"/>
    </row>
    <row r="129" spans="1:35" x14ac:dyDescent="0.55000000000000004">
      <c r="A129" s="3">
        <v>6465</v>
      </c>
      <c r="B129" s="3" t="s">
        <v>267</v>
      </c>
      <c r="C129" s="3" t="s">
        <v>233</v>
      </c>
      <c r="D129" s="9" t="s">
        <v>268</v>
      </c>
      <c r="E129" s="10">
        <f t="shared" si="15"/>
        <v>25512.591178252631</v>
      </c>
      <c r="F129" s="11">
        <f t="shared" si="16"/>
        <v>1.3495288698319913E-4</v>
      </c>
      <c r="G129" s="10">
        <f t="shared" si="23"/>
        <v>6268.1775080258521</v>
      </c>
      <c r="H129" s="11">
        <f t="shared" si="17"/>
        <v>3.3156516518491097E-5</v>
      </c>
      <c r="I129" s="11">
        <v>1.7310335739145963E-4</v>
      </c>
      <c r="J129" s="12">
        <f t="shared" si="24"/>
        <v>-3.81504704082605E-5</v>
      </c>
      <c r="K129" s="38">
        <f t="shared" si="25"/>
        <v>9.0700000000000003E-2</v>
      </c>
      <c r="L129" s="38">
        <f t="shared" si="26"/>
        <v>1E-3</v>
      </c>
      <c r="M129" s="38">
        <f t="shared" si="27"/>
        <v>9.1700000000000004E-2</v>
      </c>
      <c r="N129" s="10">
        <f t="shared" si="28"/>
        <v>280.6305074793687</v>
      </c>
      <c r="O129" s="13">
        <f t="shared" si="18"/>
        <v>1.4844394634514317E-6</v>
      </c>
      <c r="P129" s="43">
        <f t="shared" si="29"/>
        <v>5987.5470005464831</v>
      </c>
      <c r="Q129" s="44">
        <f t="shared" si="19"/>
        <v>3.1672077055039667E-5</v>
      </c>
      <c r="R129" s="10">
        <v>280428.03999999998</v>
      </c>
      <c r="S129" s="10">
        <v>48630.51</v>
      </c>
      <c r="T129" s="10">
        <v>0</v>
      </c>
      <c r="U129" s="10"/>
      <c r="V129" s="10">
        <v>25434.76</v>
      </c>
      <c r="W129" s="10">
        <v>280.44</v>
      </c>
      <c r="X129" s="10">
        <f t="shared" si="20"/>
        <v>25512.591178252631</v>
      </c>
      <c r="Y129" s="10">
        <f t="shared" si="21"/>
        <v>280.6305074793687</v>
      </c>
      <c r="Z129" s="10">
        <f t="shared" si="22"/>
        <v>5987.5470005464831</v>
      </c>
      <c r="AA129" s="10"/>
      <c r="AB129" s="10"/>
      <c r="AC129" s="10"/>
      <c r="AD129" s="10"/>
      <c r="AE129" s="10"/>
      <c r="AF129" s="10"/>
      <c r="AG129" s="10"/>
      <c r="AH129" s="10"/>
      <c r="AI129" s="10"/>
    </row>
    <row r="130" spans="1:35" x14ac:dyDescent="0.55000000000000004">
      <c r="A130" s="3">
        <v>6466</v>
      </c>
      <c r="B130" s="3" t="s">
        <v>269</v>
      </c>
      <c r="C130" s="3" t="s">
        <v>233</v>
      </c>
      <c r="D130" s="9" t="s">
        <v>270</v>
      </c>
      <c r="E130" s="10">
        <f t="shared" si="15"/>
        <v>159048.65922317735</v>
      </c>
      <c r="F130" s="11">
        <f t="shared" si="16"/>
        <v>8.4131304354812669E-4</v>
      </c>
      <c r="G130" s="10">
        <f t="shared" si="23"/>
        <v>39076.538594875718</v>
      </c>
      <c r="H130" s="11">
        <f t="shared" si="17"/>
        <v>2.0670153258223715E-4</v>
      </c>
      <c r="I130" s="11">
        <v>7.8811892637692523E-4</v>
      </c>
      <c r="J130" s="12">
        <f t="shared" si="24"/>
        <v>5.3194117171201458E-5</v>
      </c>
      <c r="K130" s="38">
        <f t="shared" si="25"/>
        <v>9.0700000000000003E-2</v>
      </c>
      <c r="L130" s="38">
        <f t="shared" si="26"/>
        <v>1E-3</v>
      </c>
      <c r="M130" s="38">
        <f t="shared" si="27"/>
        <v>9.1700000000000004E-2</v>
      </c>
      <c r="N130" s="10">
        <f t="shared" si="28"/>
        <v>1749.4276080292809</v>
      </c>
      <c r="O130" s="13">
        <f t="shared" si="18"/>
        <v>9.2538740821007387E-6</v>
      </c>
      <c r="P130" s="43">
        <f t="shared" si="29"/>
        <v>37327.110986846434</v>
      </c>
      <c r="Q130" s="44">
        <f t="shared" si="19"/>
        <v>1.974476585001364E-4</v>
      </c>
      <c r="R130" s="10">
        <v>1746794.91</v>
      </c>
      <c r="S130" s="10">
        <v>141943.84</v>
      </c>
      <c r="T130" s="10">
        <v>0</v>
      </c>
      <c r="U130" s="10"/>
      <c r="V130" s="10">
        <v>158563.44999999998</v>
      </c>
      <c r="W130" s="10">
        <v>1748.2400000000002</v>
      </c>
      <c r="X130" s="10">
        <f t="shared" si="20"/>
        <v>159048.65922317735</v>
      </c>
      <c r="Y130" s="10">
        <f t="shared" si="21"/>
        <v>1749.4276080292809</v>
      </c>
      <c r="Z130" s="10">
        <f t="shared" si="22"/>
        <v>37327.110986846434</v>
      </c>
      <c r="AA130" s="10"/>
      <c r="AB130" s="10"/>
      <c r="AC130" s="10"/>
      <c r="AD130" s="10"/>
      <c r="AE130" s="10"/>
      <c r="AF130" s="10"/>
      <c r="AG130" s="10"/>
      <c r="AH130" s="10"/>
      <c r="AI130" s="10"/>
    </row>
    <row r="131" spans="1:35" x14ac:dyDescent="0.55000000000000004">
      <c r="A131" s="3">
        <v>6467</v>
      </c>
      <c r="B131" s="3" t="s">
        <v>271</v>
      </c>
      <c r="C131" s="3" t="s">
        <v>233</v>
      </c>
      <c r="D131" s="9" t="s">
        <v>272</v>
      </c>
      <c r="E131" s="10">
        <f t="shared" si="15"/>
        <v>392844.66994648229</v>
      </c>
      <c r="F131" s="11">
        <f t="shared" si="16"/>
        <v>2.0780140274591604E-3</v>
      </c>
      <c r="G131" s="10">
        <f t="shared" si="23"/>
        <v>96517.582314624859</v>
      </c>
      <c r="H131" s="11">
        <f t="shared" si="17"/>
        <v>5.105450201820425E-4</v>
      </c>
      <c r="I131" s="11">
        <v>1.9716762452192073E-3</v>
      </c>
      <c r="J131" s="12">
        <f t="shared" si="24"/>
        <v>1.0633778223995312E-4</v>
      </c>
      <c r="K131" s="38">
        <f t="shared" si="25"/>
        <v>9.0700000000000003E-2</v>
      </c>
      <c r="L131" s="38">
        <f t="shared" si="26"/>
        <v>1E-3</v>
      </c>
      <c r="M131" s="38">
        <f t="shared" si="27"/>
        <v>9.1700000000000004E-2</v>
      </c>
      <c r="N131" s="10">
        <f t="shared" si="28"/>
        <v>4320.9132744464569</v>
      </c>
      <c r="O131" s="13">
        <f t="shared" si="18"/>
        <v>2.2856154308921739E-5</v>
      </c>
      <c r="P131" s="43">
        <f t="shared" si="29"/>
        <v>92196.6690401784</v>
      </c>
      <c r="Q131" s="44">
        <f t="shared" si="19"/>
        <v>4.8768886587312077E-4</v>
      </c>
      <c r="R131" s="10">
        <v>4294735.6100000003</v>
      </c>
      <c r="S131" s="10">
        <v>615885.29</v>
      </c>
      <c r="T131" s="10">
        <v>0</v>
      </c>
      <c r="U131" s="10"/>
      <c r="V131" s="10">
        <v>391646.22</v>
      </c>
      <c r="W131" s="10">
        <v>4317.9799999999996</v>
      </c>
      <c r="X131" s="10">
        <f t="shared" si="20"/>
        <v>392844.66994648229</v>
      </c>
      <c r="Y131" s="10">
        <f t="shared" si="21"/>
        <v>4320.9132744464569</v>
      </c>
      <c r="Z131" s="10">
        <f t="shared" si="22"/>
        <v>92196.6690401784</v>
      </c>
      <c r="AA131" s="10"/>
      <c r="AB131" s="10"/>
      <c r="AC131" s="10"/>
      <c r="AD131" s="10"/>
      <c r="AE131" s="10"/>
      <c r="AF131" s="10"/>
      <c r="AG131" s="10"/>
      <c r="AH131" s="10"/>
      <c r="AI131" s="10"/>
    </row>
    <row r="132" spans="1:35" x14ac:dyDescent="0.55000000000000004">
      <c r="A132" s="3">
        <v>6468</v>
      </c>
      <c r="B132" s="3" t="s">
        <v>273</v>
      </c>
      <c r="C132" s="3" t="s">
        <v>233</v>
      </c>
      <c r="D132" s="9" t="s">
        <v>274</v>
      </c>
      <c r="E132" s="10">
        <f t="shared" si="15"/>
        <v>414607.89293950633</v>
      </c>
      <c r="F132" s="11">
        <f t="shared" si="16"/>
        <v>2.193134038298016E-3</v>
      </c>
      <c r="G132" s="10">
        <f t="shared" si="23"/>
        <v>101864.29285590653</v>
      </c>
      <c r="H132" s="11">
        <f t="shared" si="17"/>
        <v>5.3882729140914277E-4</v>
      </c>
      <c r="I132" s="11">
        <v>2.2026761748628961E-3</v>
      </c>
      <c r="J132" s="12">
        <f t="shared" si="24"/>
        <v>-9.5421365648800348E-6</v>
      </c>
      <c r="K132" s="38">
        <f t="shared" si="25"/>
        <v>9.0700000000000003E-2</v>
      </c>
      <c r="L132" s="38">
        <f t="shared" si="26"/>
        <v>1E-3</v>
      </c>
      <c r="M132" s="38">
        <f t="shared" si="27"/>
        <v>9.1700000000000004E-2</v>
      </c>
      <c r="N132" s="10">
        <f t="shared" si="28"/>
        <v>4560.0155902969782</v>
      </c>
      <c r="O132" s="13">
        <f t="shared" si="18"/>
        <v>2.4120923833230272E-5</v>
      </c>
      <c r="P132" s="43">
        <f t="shared" si="29"/>
        <v>97304.277265609548</v>
      </c>
      <c r="Q132" s="44">
        <f t="shared" si="19"/>
        <v>5.1470636757591239E-4</v>
      </c>
      <c r="R132" s="10">
        <v>4535932.08</v>
      </c>
      <c r="S132" s="10">
        <v>335602.43000000005</v>
      </c>
      <c r="T132" s="10">
        <v>0</v>
      </c>
      <c r="U132" s="10"/>
      <c r="V132" s="10">
        <v>413343.05</v>
      </c>
      <c r="W132" s="10">
        <v>4556.92</v>
      </c>
      <c r="X132" s="10">
        <f t="shared" si="20"/>
        <v>414607.89293950633</v>
      </c>
      <c r="Y132" s="10">
        <f t="shared" si="21"/>
        <v>4560.0155902969782</v>
      </c>
      <c r="Z132" s="10">
        <f t="shared" si="22"/>
        <v>97304.277265609548</v>
      </c>
      <c r="AA132" s="10"/>
      <c r="AB132" s="10"/>
      <c r="AC132" s="10"/>
      <c r="AD132" s="10"/>
      <c r="AE132" s="10"/>
      <c r="AF132" s="10"/>
      <c r="AG132" s="10"/>
      <c r="AH132" s="10"/>
      <c r="AI132" s="10"/>
    </row>
    <row r="133" spans="1:35" x14ac:dyDescent="0.55000000000000004">
      <c r="A133" s="3">
        <v>6469</v>
      </c>
      <c r="B133" s="3" t="s">
        <v>275</v>
      </c>
      <c r="C133" s="3" t="s">
        <v>233</v>
      </c>
      <c r="D133" s="9" t="s">
        <v>276</v>
      </c>
      <c r="E133" s="10">
        <f t="shared" si="15"/>
        <v>123817.33915055403</v>
      </c>
      <c r="F133" s="11">
        <f t="shared" si="16"/>
        <v>6.5495140263089496E-4</v>
      </c>
      <c r="G133" s="10">
        <f t="shared" si="23"/>
        <v>30420.601203249738</v>
      </c>
      <c r="H133" s="11">
        <f t="shared" si="17"/>
        <v>1.6091458242950259E-4</v>
      </c>
      <c r="I133" s="11">
        <v>6.7385920727577495E-4</v>
      </c>
      <c r="J133" s="12">
        <f t="shared" si="24"/>
        <v>-1.8907804644879996E-5</v>
      </c>
      <c r="K133" s="38">
        <f t="shared" si="25"/>
        <v>9.0700000000000003E-2</v>
      </c>
      <c r="L133" s="38">
        <f t="shared" si="26"/>
        <v>1E-3</v>
      </c>
      <c r="M133" s="38">
        <f t="shared" si="27"/>
        <v>9.1700000000000004E-2</v>
      </c>
      <c r="N133" s="10">
        <f t="shared" si="28"/>
        <v>1361.9245495629038</v>
      </c>
      <c r="O133" s="13">
        <f t="shared" si="18"/>
        <v>7.2041153535779427E-6</v>
      </c>
      <c r="P133" s="43">
        <f t="shared" si="29"/>
        <v>29058.676653686834</v>
      </c>
      <c r="Q133" s="44">
        <f t="shared" si="19"/>
        <v>1.5371046707592467E-4</v>
      </c>
      <c r="R133" s="10">
        <v>1355005.82</v>
      </c>
      <c r="S133" s="10">
        <v>815.94</v>
      </c>
      <c r="T133" s="10">
        <v>0</v>
      </c>
      <c r="U133" s="10"/>
      <c r="V133" s="10">
        <v>123439.61</v>
      </c>
      <c r="W133" s="10">
        <v>1361</v>
      </c>
      <c r="X133" s="10">
        <f t="shared" si="20"/>
        <v>123817.33915055403</v>
      </c>
      <c r="Y133" s="10">
        <f t="shared" si="21"/>
        <v>1361.9245495629038</v>
      </c>
      <c r="Z133" s="10">
        <f t="shared" si="22"/>
        <v>29058.676653686834</v>
      </c>
      <c r="AA133" s="10"/>
      <c r="AB133" s="10"/>
      <c r="AC133" s="10"/>
      <c r="AD133" s="10"/>
      <c r="AE133" s="10"/>
      <c r="AF133" s="10"/>
      <c r="AG133" s="10"/>
      <c r="AH133" s="10"/>
      <c r="AI133" s="10"/>
    </row>
    <row r="134" spans="1:35" x14ac:dyDescent="0.55000000000000004">
      <c r="A134" s="3">
        <v>6470</v>
      </c>
      <c r="B134" s="3" t="s">
        <v>277</v>
      </c>
      <c r="C134" s="3" t="s">
        <v>233</v>
      </c>
      <c r="D134" s="9" t="s">
        <v>278</v>
      </c>
      <c r="E134" s="10">
        <f t="shared" si="15"/>
        <v>701860.22267995554</v>
      </c>
      <c r="F134" s="11">
        <f t="shared" si="16"/>
        <v>3.712600678133796E-3</v>
      </c>
      <c r="G134" s="10">
        <f t="shared" si="23"/>
        <v>172438.9328770928</v>
      </c>
      <c r="H134" s="11">
        <f t="shared" si="17"/>
        <v>9.1214301430512785E-4</v>
      </c>
      <c r="I134" s="11">
        <v>3.8583149638175291E-3</v>
      </c>
      <c r="J134" s="12">
        <f t="shared" si="24"/>
        <v>-1.4571428568373309E-4</v>
      </c>
      <c r="K134" s="38">
        <f t="shared" si="25"/>
        <v>9.0700000000000003E-2</v>
      </c>
      <c r="L134" s="38">
        <f t="shared" si="26"/>
        <v>1E-3</v>
      </c>
      <c r="M134" s="38">
        <f t="shared" si="27"/>
        <v>9.1700000000000004E-2</v>
      </c>
      <c r="N134" s="10">
        <f t="shared" si="28"/>
        <v>7719.4403822469894</v>
      </c>
      <c r="O134" s="13">
        <f t="shared" si="18"/>
        <v>4.083320107316015E-5</v>
      </c>
      <c r="P134" s="43">
        <f t="shared" si="29"/>
        <v>164719.49249484582</v>
      </c>
      <c r="Q134" s="44">
        <f t="shared" si="19"/>
        <v>8.7130981323196779E-4</v>
      </c>
      <c r="R134" s="10">
        <v>7687308.7399999993</v>
      </c>
      <c r="S134" s="10">
        <v>726107.57</v>
      </c>
      <c r="T134" s="10">
        <v>0</v>
      </c>
      <c r="U134" s="10"/>
      <c r="V134" s="10">
        <v>699719.06</v>
      </c>
      <c r="W134" s="10">
        <v>7714.2</v>
      </c>
      <c r="X134" s="10">
        <f t="shared" si="20"/>
        <v>701860.22267995554</v>
      </c>
      <c r="Y134" s="10">
        <f t="shared" si="21"/>
        <v>7719.4403822469894</v>
      </c>
      <c r="Z134" s="10">
        <f t="shared" si="22"/>
        <v>164719.49249484582</v>
      </c>
      <c r="AA134" s="10"/>
      <c r="AB134" s="10"/>
      <c r="AC134" s="10"/>
      <c r="AD134" s="10"/>
      <c r="AE134" s="10"/>
      <c r="AF134" s="10"/>
      <c r="AG134" s="10"/>
      <c r="AH134" s="10"/>
      <c r="AI134" s="10"/>
    </row>
    <row r="135" spans="1:35" x14ac:dyDescent="0.55000000000000004">
      <c r="A135" s="3">
        <v>6471</v>
      </c>
      <c r="B135" s="3" t="s">
        <v>279</v>
      </c>
      <c r="C135" s="3" t="s">
        <v>233</v>
      </c>
      <c r="D135" s="9" t="s">
        <v>280</v>
      </c>
      <c r="E135" s="10">
        <f t="shared" si="15"/>
        <v>1447487.1643460128</v>
      </c>
      <c r="F135" s="11">
        <f t="shared" si="16"/>
        <v>7.6567123399888994E-3</v>
      </c>
      <c r="G135" s="10">
        <f t="shared" si="23"/>
        <v>355631.39900571766</v>
      </c>
      <c r="H135" s="11">
        <f t="shared" si="17"/>
        <v>1.881168543891617E-3</v>
      </c>
      <c r="I135" s="11">
        <v>7.6547229274326282E-3</v>
      </c>
      <c r="J135" s="12">
        <f t="shared" si="24"/>
        <v>1.9894125562712472E-6</v>
      </c>
      <c r="K135" s="38">
        <f t="shared" si="25"/>
        <v>9.0700000000000003E-2</v>
      </c>
      <c r="L135" s="38">
        <f t="shared" si="26"/>
        <v>1E-3</v>
      </c>
      <c r="M135" s="38">
        <f t="shared" si="27"/>
        <v>9.1700000000000004E-2</v>
      </c>
      <c r="N135" s="10">
        <f t="shared" si="28"/>
        <v>15920.807923251874</v>
      </c>
      <c r="O135" s="13">
        <f t="shared" si="18"/>
        <v>8.4215632090687049E-5</v>
      </c>
      <c r="P135" s="43">
        <f t="shared" si="29"/>
        <v>339710.59108246578</v>
      </c>
      <c r="Q135" s="44">
        <f t="shared" si="19"/>
        <v>1.79695291180093E-3</v>
      </c>
      <c r="R135" s="10">
        <v>15863953.57</v>
      </c>
      <c r="S135" s="10">
        <v>1397943.09</v>
      </c>
      <c r="T135" s="10">
        <v>0</v>
      </c>
      <c r="U135" s="10"/>
      <c r="V135" s="10">
        <v>1443071.3200000003</v>
      </c>
      <c r="W135" s="10">
        <v>15910</v>
      </c>
      <c r="X135" s="10">
        <f t="shared" si="20"/>
        <v>1447487.1643460128</v>
      </c>
      <c r="Y135" s="10">
        <f t="shared" si="21"/>
        <v>15920.807923251874</v>
      </c>
      <c r="Z135" s="10">
        <f t="shared" si="22"/>
        <v>339710.59108246578</v>
      </c>
      <c r="AA135" s="10"/>
      <c r="AB135" s="10"/>
      <c r="AC135" s="10"/>
      <c r="AD135" s="10"/>
      <c r="AE135" s="10"/>
      <c r="AF135" s="10"/>
      <c r="AG135" s="10"/>
      <c r="AH135" s="10"/>
      <c r="AI135" s="10"/>
    </row>
    <row r="136" spans="1:35" x14ac:dyDescent="0.55000000000000004">
      <c r="A136" s="3">
        <v>6472</v>
      </c>
      <c r="B136" s="3" t="s">
        <v>281</v>
      </c>
      <c r="C136" s="3" t="s">
        <v>233</v>
      </c>
      <c r="D136" s="9" t="s">
        <v>282</v>
      </c>
      <c r="E136" s="10">
        <f t="shared" si="15"/>
        <v>151495.86794759825</v>
      </c>
      <c r="F136" s="11">
        <f t="shared" si="16"/>
        <v>8.0136135928762071E-4</v>
      </c>
      <c r="G136" s="10">
        <f t="shared" si="23"/>
        <v>37220.748406625673</v>
      </c>
      <c r="H136" s="11">
        <f t="shared" si="17"/>
        <v>1.9688503680610756E-4</v>
      </c>
      <c r="I136" s="11">
        <v>7.9724896936446898E-4</v>
      </c>
      <c r="J136" s="12">
        <f t="shared" si="24"/>
        <v>4.1123899231517271E-6</v>
      </c>
      <c r="K136" s="38">
        <f t="shared" si="25"/>
        <v>9.0700000000000003E-2</v>
      </c>
      <c r="L136" s="38">
        <f t="shared" si="26"/>
        <v>1E-3</v>
      </c>
      <c r="M136" s="38">
        <f t="shared" si="27"/>
        <v>9.1700000000000004E-2</v>
      </c>
      <c r="N136" s="10">
        <f t="shared" si="28"/>
        <v>1666.2011092878063</v>
      </c>
      <c r="O136" s="13">
        <f t="shared" si="18"/>
        <v>8.8136343510521861E-6</v>
      </c>
      <c r="P136" s="43">
        <f t="shared" si="29"/>
        <v>35554.547297337864</v>
      </c>
      <c r="Q136" s="44">
        <f t="shared" si="19"/>
        <v>1.8807140245505536E-4</v>
      </c>
      <c r="R136" s="10">
        <v>1614665.8800000001</v>
      </c>
      <c r="S136" s="10">
        <v>223812.08</v>
      </c>
      <c r="T136" s="10">
        <v>0</v>
      </c>
      <c r="U136" s="10"/>
      <c r="V136" s="10">
        <v>151033.69999999998</v>
      </c>
      <c r="W136" s="10">
        <v>1665.07</v>
      </c>
      <c r="X136" s="10">
        <f t="shared" si="20"/>
        <v>151495.86794759825</v>
      </c>
      <c r="Y136" s="10">
        <f t="shared" si="21"/>
        <v>1666.2011092878063</v>
      </c>
      <c r="Z136" s="10">
        <f t="shared" si="22"/>
        <v>35554.547297337864</v>
      </c>
      <c r="AA136" s="10"/>
      <c r="AB136" s="10"/>
      <c r="AC136" s="10"/>
      <c r="AD136" s="10"/>
      <c r="AE136" s="10"/>
      <c r="AF136" s="10"/>
      <c r="AG136" s="10"/>
      <c r="AH136" s="10"/>
      <c r="AI136" s="10"/>
    </row>
    <row r="137" spans="1:35" x14ac:dyDescent="0.55000000000000004">
      <c r="A137" s="3">
        <v>6473</v>
      </c>
      <c r="B137" s="3" t="s">
        <v>283</v>
      </c>
      <c r="C137" s="3" t="s">
        <v>233</v>
      </c>
      <c r="D137" s="9" t="s">
        <v>284</v>
      </c>
      <c r="E137" s="10">
        <f t="shared" si="15"/>
        <v>503839.3711173968</v>
      </c>
      <c r="F137" s="11">
        <f t="shared" si="16"/>
        <v>2.66513805802885E-3</v>
      </c>
      <c r="G137" s="10">
        <f t="shared" si="23"/>
        <v>123785.95313025023</v>
      </c>
      <c r="H137" s="11">
        <f t="shared" si="17"/>
        <v>6.5478538131140927E-4</v>
      </c>
      <c r="I137" s="11">
        <v>2.7150611290984589E-3</v>
      </c>
      <c r="J137" s="12">
        <f t="shared" si="24"/>
        <v>-4.992307106960886E-5</v>
      </c>
      <c r="K137" s="38">
        <f t="shared" si="25"/>
        <v>9.0700000000000003E-2</v>
      </c>
      <c r="L137" s="38">
        <f t="shared" si="26"/>
        <v>1E-3</v>
      </c>
      <c r="M137" s="38">
        <f t="shared" si="27"/>
        <v>9.1700000000000004E-2</v>
      </c>
      <c r="N137" s="10">
        <f t="shared" si="28"/>
        <v>5539.9508244266362</v>
      </c>
      <c r="O137" s="13">
        <f t="shared" si="18"/>
        <v>2.9304446274301739E-5</v>
      </c>
      <c r="P137" s="43">
        <f t="shared" si="29"/>
        <v>118246.0023058236</v>
      </c>
      <c r="Q137" s="44">
        <f t="shared" si="19"/>
        <v>6.2548093503710751E-4</v>
      </c>
      <c r="R137" s="10">
        <v>5538056.5999999996</v>
      </c>
      <c r="S137" s="10">
        <v>813878.5</v>
      </c>
      <c r="T137" s="10">
        <v>0</v>
      </c>
      <c r="U137" s="10"/>
      <c r="V137" s="10">
        <v>502302.31</v>
      </c>
      <c r="W137" s="10">
        <v>5536.19</v>
      </c>
      <c r="X137" s="10">
        <f t="shared" si="20"/>
        <v>503839.3711173968</v>
      </c>
      <c r="Y137" s="10">
        <f t="shared" si="21"/>
        <v>5539.9508244266362</v>
      </c>
      <c r="Z137" s="10">
        <f t="shared" si="22"/>
        <v>118246.0023058236</v>
      </c>
      <c r="AA137" s="10"/>
      <c r="AB137" s="10"/>
      <c r="AC137" s="10"/>
      <c r="AD137" s="10"/>
      <c r="AE137" s="10"/>
      <c r="AF137" s="10"/>
      <c r="AG137" s="10"/>
      <c r="AH137" s="10"/>
      <c r="AI137" s="10"/>
    </row>
    <row r="138" spans="1:35" x14ac:dyDescent="0.55000000000000004">
      <c r="A138" s="3">
        <v>6474</v>
      </c>
      <c r="B138" s="3" t="s">
        <v>285</v>
      </c>
      <c r="C138" s="3" t="s">
        <v>233</v>
      </c>
      <c r="D138" s="9" t="s">
        <v>286</v>
      </c>
      <c r="E138" s="10">
        <f t="shared" si="15"/>
        <v>750212.48075512005</v>
      </c>
      <c r="F138" s="11">
        <f t="shared" si="16"/>
        <v>3.9683675962727269E-3</v>
      </c>
      <c r="G138" s="10">
        <f t="shared" si="23"/>
        <v>184318.51961120739</v>
      </c>
      <c r="H138" s="11">
        <f t="shared" si="17"/>
        <v>9.7498196761782233E-4</v>
      </c>
      <c r="I138" s="11">
        <v>4.0671425750342322E-3</v>
      </c>
      <c r="J138" s="12">
        <f t="shared" si="24"/>
        <v>-9.8774978761505261E-5</v>
      </c>
      <c r="K138" s="38">
        <f t="shared" si="25"/>
        <v>9.0700000000000003E-2</v>
      </c>
      <c r="L138" s="38">
        <f t="shared" si="26"/>
        <v>1E-3</v>
      </c>
      <c r="M138" s="38">
        <f t="shared" si="27"/>
        <v>9.1700000000000004E-2</v>
      </c>
      <c r="N138" s="10">
        <f t="shared" si="28"/>
        <v>8251.2413981321552</v>
      </c>
      <c r="O138" s="13">
        <f t="shared" si="18"/>
        <v>4.3646246674560202E-5</v>
      </c>
      <c r="P138" s="43">
        <f t="shared" si="29"/>
        <v>176067.27821307525</v>
      </c>
      <c r="Q138" s="44">
        <f t="shared" si="19"/>
        <v>9.3133572094326216E-4</v>
      </c>
      <c r="R138" s="10">
        <v>8187835.5200000005</v>
      </c>
      <c r="S138" s="10">
        <v>1077084.48</v>
      </c>
      <c r="T138" s="10">
        <v>0</v>
      </c>
      <c r="U138" s="10"/>
      <c r="V138" s="10">
        <v>747923.80999999994</v>
      </c>
      <c r="W138" s="10">
        <v>8245.64</v>
      </c>
      <c r="X138" s="10">
        <f t="shared" si="20"/>
        <v>750212.48075512005</v>
      </c>
      <c r="Y138" s="10">
        <f t="shared" si="21"/>
        <v>8251.2413981321552</v>
      </c>
      <c r="Z138" s="10">
        <f t="shared" si="22"/>
        <v>176067.27821307525</v>
      </c>
      <c r="AA138" s="10"/>
      <c r="AB138" s="10"/>
      <c r="AC138" s="10"/>
      <c r="AD138" s="10"/>
      <c r="AE138" s="10"/>
      <c r="AF138" s="10"/>
      <c r="AG138" s="10"/>
      <c r="AH138" s="10"/>
      <c r="AI138" s="10"/>
    </row>
    <row r="139" spans="1:35" x14ac:dyDescent="0.55000000000000004">
      <c r="A139" s="3">
        <v>6475</v>
      </c>
      <c r="B139" s="3" t="s">
        <v>287</v>
      </c>
      <c r="C139" s="3" t="s">
        <v>233</v>
      </c>
      <c r="D139" s="9" t="s">
        <v>288</v>
      </c>
      <c r="E139" s="10">
        <f t="shared" ref="E139:E202" si="30">X139</f>
        <v>133471.2603362604</v>
      </c>
      <c r="F139" s="11">
        <f t="shared" ref="F139:F202" si="31">E139/($E$585+$G$585)</f>
        <v>7.0601734593773915E-4</v>
      </c>
      <c r="G139" s="10">
        <f t="shared" si="23"/>
        <v>32792.410870688625</v>
      </c>
      <c r="H139" s="11">
        <f t="shared" ref="H139:H202" si="32">G139/($E$585+$G$585)</f>
        <v>1.7346064487212831E-4</v>
      </c>
      <c r="I139" s="11">
        <v>7.2773646052408847E-4</v>
      </c>
      <c r="J139" s="12">
        <f t="shared" si="24"/>
        <v>-2.171911458634932E-5</v>
      </c>
      <c r="K139" s="38">
        <f t="shared" si="25"/>
        <v>9.0700000000000003E-2</v>
      </c>
      <c r="L139" s="38">
        <f t="shared" si="26"/>
        <v>1E-3</v>
      </c>
      <c r="M139" s="38">
        <f t="shared" si="27"/>
        <v>9.1700000000000004E-2</v>
      </c>
      <c r="N139" s="10">
        <f t="shared" si="28"/>
        <v>1468.0565978558072</v>
      </c>
      <c r="O139" s="13">
        <f t="shared" ref="O139:O202" si="33">N139/($E$585+$G$585)</f>
        <v>7.765517612505552E-6</v>
      </c>
      <c r="P139" s="43">
        <f t="shared" si="29"/>
        <v>31324.354272832818</v>
      </c>
      <c r="Q139" s="44">
        <f t="shared" ref="Q139:Q202" si="34">P139/($E$585+$G$585)</f>
        <v>1.6569512725962275E-4</v>
      </c>
      <c r="R139" s="10">
        <v>1467079.05</v>
      </c>
      <c r="S139" s="10">
        <v>95954.57</v>
      </c>
      <c r="T139" s="10">
        <v>0</v>
      </c>
      <c r="U139" s="10"/>
      <c r="V139" s="10">
        <v>133064.07999999999</v>
      </c>
      <c r="W139" s="10">
        <v>1467.06</v>
      </c>
      <c r="X139" s="10">
        <f t="shared" ref="X139:X202" si="35">V139/$V$585*$X$586</f>
        <v>133471.2603362604</v>
      </c>
      <c r="Y139" s="10">
        <f t="shared" ref="Y139:Y202" si="36">W139/$W$586*$Y$586</f>
        <v>1468.0565978558072</v>
      </c>
      <c r="Z139" s="10">
        <f t="shared" ref="Z139:Z202" si="37">V139/$V$585*$Z$586</f>
        <v>31324.354272832818</v>
      </c>
      <c r="AA139" s="10"/>
      <c r="AB139" s="10"/>
      <c r="AC139" s="10"/>
      <c r="AD139" s="10"/>
      <c r="AE139" s="10"/>
      <c r="AF139" s="10"/>
      <c r="AG139" s="10"/>
      <c r="AH139" s="10"/>
      <c r="AI139" s="10"/>
    </row>
    <row r="140" spans="1:35" x14ac:dyDescent="0.55000000000000004">
      <c r="A140" s="3">
        <v>6476</v>
      </c>
      <c r="B140" s="3" t="s">
        <v>289</v>
      </c>
      <c r="C140" s="3" t="s">
        <v>233</v>
      </c>
      <c r="D140" s="9" t="s">
        <v>290</v>
      </c>
      <c r="E140" s="10">
        <f t="shared" si="30"/>
        <v>137226.99795269195</v>
      </c>
      <c r="F140" s="11">
        <f t="shared" si="31"/>
        <v>7.2588391419603829E-4</v>
      </c>
      <c r="G140" s="10">
        <f t="shared" ref="G140:G203" si="38">Y140+Z140</f>
        <v>33715.132515451158</v>
      </c>
      <c r="H140" s="11">
        <f t="shared" si="32"/>
        <v>1.7834152698138016E-4</v>
      </c>
      <c r="I140" s="11">
        <v>6.9966059497559544E-4</v>
      </c>
      <c r="J140" s="12">
        <f t="shared" ref="J140:J203" si="39">F140-I140</f>
        <v>2.6223319220442854E-5</v>
      </c>
      <c r="K140" s="38">
        <f t="shared" ref="K140:K203" si="40">IF(OR($C140="City",$C140="County",$C140="Other Local Government",$C140="Consolidated Government"),0.0907,IF(OR($C140="School District"),0.088,IF(OR($C140="State Agency",$C140="University"),0.0917,)))</f>
        <v>9.0700000000000003E-2</v>
      </c>
      <c r="L140" s="38">
        <f t="shared" ref="L140:L203" si="41">IF(OR($C140="City",$C140="County",$C140="Other Local Government",$C140="Consolidated Government"),0.001,IF(OR($C140="School District"),0.0037,IF(OR($C140="State Agency",$C140="University"),0,)))</f>
        <v>1E-3</v>
      </c>
      <c r="M140" s="38">
        <f t="shared" ref="M140:M203" si="42">K140+L140</f>
        <v>9.1700000000000004E-2</v>
      </c>
      <c r="N140" s="10">
        <f t="shared" ref="N140:N203" si="43">Y140</f>
        <v>1509.3446264487281</v>
      </c>
      <c r="O140" s="13">
        <f t="shared" si="33"/>
        <v>7.9839171712775037E-6</v>
      </c>
      <c r="P140" s="43">
        <f t="shared" ref="P140:P203" si="44">Z140</f>
        <v>32205.787889002433</v>
      </c>
      <c r="Q140" s="44">
        <f t="shared" si="34"/>
        <v>1.7035760981010266E-4</v>
      </c>
      <c r="R140" s="10">
        <v>1508360.07</v>
      </c>
      <c r="S140" s="10">
        <v>3932.5</v>
      </c>
      <c r="T140" s="10">
        <v>0</v>
      </c>
      <c r="U140" s="10"/>
      <c r="V140" s="10">
        <v>136808.36000000002</v>
      </c>
      <c r="W140" s="10">
        <v>1508.32</v>
      </c>
      <c r="X140" s="10">
        <f t="shared" si="35"/>
        <v>137226.99795269195</v>
      </c>
      <c r="Y140" s="10">
        <f t="shared" si="36"/>
        <v>1509.3446264487281</v>
      </c>
      <c r="Z140" s="10">
        <f t="shared" si="37"/>
        <v>32205.787889002433</v>
      </c>
      <c r="AA140" s="10"/>
      <c r="AB140" s="10"/>
      <c r="AC140" s="10"/>
      <c r="AD140" s="10"/>
      <c r="AE140" s="10"/>
      <c r="AF140" s="10"/>
      <c r="AG140" s="10"/>
      <c r="AH140" s="10"/>
      <c r="AI140" s="10"/>
    </row>
    <row r="141" spans="1:35" x14ac:dyDescent="0.55000000000000004">
      <c r="A141" s="3">
        <v>6477</v>
      </c>
      <c r="B141" s="3" t="s">
        <v>291</v>
      </c>
      <c r="C141" s="3" t="s">
        <v>233</v>
      </c>
      <c r="D141" s="9" t="s">
        <v>292</v>
      </c>
      <c r="E141" s="10">
        <f t="shared" si="30"/>
        <v>205961.14498968091</v>
      </c>
      <c r="F141" s="11">
        <f t="shared" si="31"/>
        <v>1.089464058296661E-3</v>
      </c>
      <c r="G141" s="10">
        <f t="shared" si="38"/>
        <v>50601.774168513468</v>
      </c>
      <c r="H141" s="11">
        <f t="shared" si="32"/>
        <v>2.676660893752649E-4</v>
      </c>
      <c r="I141" s="11">
        <v>1.051232216587895E-3</v>
      </c>
      <c r="J141" s="12">
        <f t="shared" si="39"/>
        <v>3.8231841708765953E-5</v>
      </c>
      <c r="K141" s="38">
        <f t="shared" si="40"/>
        <v>9.0700000000000003E-2</v>
      </c>
      <c r="L141" s="38">
        <f t="shared" si="41"/>
        <v>1E-3</v>
      </c>
      <c r="M141" s="38">
        <f t="shared" si="42"/>
        <v>9.1700000000000004E-2</v>
      </c>
      <c r="N141" s="10">
        <f t="shared" si="43"/>
        <v>2264.7774559535246</v>
      </c>
      <c r="O141" s="13">
        <f t="shared" si="33"/>
        <v>1.1979898628090924E-5</v>
      </c>
      <c r="P141" s="43">
        <f t="shared" si="44"/>
        <v>48336.996712559943</v>
      </c>
      <c r="Q141" s="44">
        <f t="shared" si="34"/>
        <v>2.55686190747174E-4</v>
      </c>
      <c r="R141" s="10">
        <v>2263869.5299999998</v>
      </c>
      <c r="S141" s="10">
        <v>112400.14</v>
      </c>
      <c r="T141" s="10">
        <v>0</v>
      </c>
      <c r="U141" s="10"/>
      <c r="V141" s="10">
        <v>205332.82</v>
      </c>
      <c r="W141" s="10">
        <v>2263.2400000000002</v>
      </c>
      <c r="X141" s="10">
        <f t="shared" si="35"/>
        <v>205961.14498968091</v>
      </c>
      <c r="Y141" s="10">
        <f t="shared" si="36"/>
        <v>2264.7774559535246</v>
      </c>
      <c r="Z141" s="10">
        <f t="shared" si="37"/>
        <v>48336.996712559943</v>
      </c>
      <c r="AA141" s="10"/>
      <c r="AB141" s="10"/>
      <c r="AC141" s="10"/>
      <c r="AD141" s="10"/>
      <c r="AE141" s="10"/>
      <c r="AF141" s="10"/>
      <c r="AG141" s="10"/>
      <c r="AH141" s="10"/>
      <c r="AI141" s="10"/>
    </row>
    <row r="142" spans="1:35" x14ac:dyDescent="0.55000000000000004">
      <c r="A142" s="3">
        <v>6478</v>
      </c>
      <c r="B142" s="3" t="s">
        <v>293</v>
      </c>
      <c r="C142" s="3" t="s">
        <v>233</v>
      </c>
      <c r="D142" s="9" t="s">
        <v>294</v>
      </c>
      <c r="E142" s="10">
        <f t="shared" si="30"/>
        <v>4875674.5142534738</v>
      </c>
      <c r="F142" s="11">
        <f t="shared" si="31"/>
        <v>2.579065164693237E-2</v>
      </c>
      <c r="G142" s="10">
        <f t="shared" si="38"/>
        <v>1197905.0234280722</v>
      </c>
      <c r="H142" s="11">
        <f t="shared" si="32"/>
        <v>6.3365081231379402E-3</v>
      </c>
      <c r="I142" s="11">
        <v>2.4997623107440661E-2</v>
      </c>
      <c r="J142" s="12">
        <f t="shared" si="39"/>
        <v>7.9302853949170943E-4</v>
      </c>
      <c r="K142" s="38">
        <f t="shared" si="40"/>
        <v>9.0700000000000003E-2</v>
      </c>
      <c r="L142" s="38">
        <f t="shared" si="41"/>
        <v>1E-3</v>
      </c>
      <c r="M142" s="38">
        <f t="shared" si="42"/>
        <v>9.1700000000000004E-2</v>
      </c>
      <c r="N142" s="10">
        <f t="shared" si="43"/>
        <v>53633.549413930865</v>
      </c>
      <c r="O142" s="13">
        <f t="shared" si="33"/>
        <v>2.8370314414538324E-4</v>
      </c>
      <c r="P142" s="43">
        <f t="shared" si="44"/>
        <v>1144271.4740141414</v>
      </c>
      <c r="Q142" s="44">
        <f t="shared" si="34"/>
        <v>6.0528049789925573E-3</v>
      </c>
      <c r="R142" s="10">
        <v>53550379.850000001</v>
      </c>
      <c r="S142" s="10">
        <v>8721567.9300000016</v>
      </c>
      <c r="T142" s="10">
        <v>0</v>
      </c>
      <c r="U142" s="10"/>
      <c r="V142" s="10">
        <v>4860800.3100000005</v>
      </c>
      <c r="W142" s="10">
        <v>53597.140000000007</v>
      </c>
      <c r="X142" s="10">
        <f t="shared" si="35"/>
        <v>4875674.5142534738</v>
      </c>
      <c r="Y142" s="10">
        <f t="shared" si="36"/>
        <v>53633.549413930865</v>
      </c>
      <c r="Z142" s="10">
        <f t="shared" si="37"/>
        <v>1144271.4740141414</v>
      </c>
      <c r="AA142" s="10"/>
      <c r="AB142" s="10"/>
      <c r="AC142" s="10"/>
      <c r="AD142" s="10"/>
      <c r="AE142" s="10"/>
      <c r="AF142" s="10"/>
      <c r="AG142" s="10"/>
      <c r="AH142" s="10"/>
      <c r="AI142" s="10"/>
    </row>
    <row r="143" spans="1:35" x14ac:dyDescent="0.55000000000000004">
      <c r="A143" s="3">
        <v>6479</v>
      </c>
      <c r="B143" s="3" t="s">
        <v>295</v>
      </c>
      <c r="C143" s="3" t="s">
        <v>233</v>
      </c>
      <c r="D143" s="9" t="s">
        <v>296</v>
      </c>
      <c r="E143" s="10">
        <f t="shared" si="30"/>
        <v>206300.74099409807</v>
      </c>
      <c r="F143" s="11">
        <f t="shared" si="31"/>
        <v>1.0912604050841688E-3</v>
      </c>
      <c r="G143" s="10">
        <f t="shared" si="38"/>
        <v>50685.226461986531</v>
      </c>
      <c r="H143" s="11">
        <f t="shared" si="32"/>
        <v>2.6810752348326565E-4</v>
      </c>
      <c r="I143" s="11">
        <v>1.0598937910806668E-3</v>
      </c>
      <c r="J143" s="12">
        <f t="shared" si="39"/>
        <v>3.1366614003502024E-5</v>
      </c>
      <c r="K143" s="38">
        <f t="shared" si="40"/>
        <v>9.0700000000000003E-2</v>
      </c>
      <c r="L143" s="38">
        <f t="shared" si="41"/>
        <v>1E-3</v>
      </c>
      <c r="M143" s="38">
        <f t="shared" si="42"/>
        <v>9.1700000000000004E-2</v>
      </c>
      <c r="N143" s="10">
        <f t="shared" si="43"/>
        <v>2268.5300033898661</v>
      </c>
      <c r="O143" s="13">
        <f t="shared" si="33"/>
        <v>1.1999748321386968E-5</v>
      </c>
      <c r="P143" s="43">
        <f t="shared" si="44"/>
        <v>48416.696458596663</v>
      </c>
      <c r="Q143" s="44">
        <f t="shared" si="34"/>
        <v>2.5610777516187863E-4</v>
      </c>
      <c r="R143" s="10">
        <v>2255344.0300000003</v>
      </c>
      <c r="S143" s="10">
        <v>172170.32</v>
      </c>
      <c r="T143" s="10">
        <v>0</v>
      </c>
      <c r="U143" s="10"/>
      <c r="V143" s="10">
        <v>205671.38</v>
      </c>
      <c r="W143" s="10">
        <v>2266.9900000000002</v>
      </c>
      <c r="X143" s="10">
        <f t="shared" si="35"/>
        <v>206300.74099409807</v>
      </c>
      <c r="Y143" s="10">
        <f t="shared" si="36"/>
        <v>2268.5300033898661</v>
      </c>
      <c r="Z143" s="10">
        <f t="shared" si="37"/>
        <v>48416.696458596663</v>
      </c>
      <c r="AA143" s="10"/>
      <c r="AB143" s="10"/>
      <c r="AC143" s="10"/>
      <c r="AD143" s="10"/>
      <c r="AE143" s="10"/>
      <c r="AF143" s="10"/>
      <c r="AG143" s="10"/>
      <c r="AH143" s="10"/>
      <c r="AI143" s="10"/>
    </row>
    <row r="144" spans="1:35" x14ac:dyDescent="0.55000000000000004">
      <c r="A144" s="3">
        <v>6480</v>
      </c>
      <c r="B144" s="3" t="s">
        <v>297</v>
      </c>
      <c r="C144" s="3" t="s">
        <v>233</v>
      </c>
      <c r="D144" s="9" t="s">
        <v>298</v>
      </c>
      <c r="E144" s="10">
        <f t="shared" si="30"/>
        <v>366131.08490017441</v>
      </c>
      <c r="F144" s="11">
        <f t="shared" si="31"/>
        <v>1.9367082934205302E-3</v>
      </c>
      <c r="G144" s="10">
        <f t="shared" si="38"/>
        <v>89954.094568003304</v>
      </c>
      <c r="H144" s="11">
        <f t="shared" si="32"/>
        <v>4.758264134401107E-4</v>
      </c>
      <c r="I144" s="11">
        <v>2.0934066440678003E-3</v>
      </c>
      <c r="J144" s="12">
        <f t="shared" si="39"/>
        <v>-1.5669835064727015E-4</v>
      </c>
      <c r="K144" s="38">
        <f t="shared" si="40"/>
        <v>9.0700000000000003E-2</v>
      </c>
      <c r="L144" s="38">
        <f t="shared" si="41"/>
        <v>1E-3</v>
      </c>
      <c r="M144" s="38">
        <f t="shared" si="42"/>
        <v>9.1700000000000004E-2</v>
      </c>
      <c r="N144" s="10">
        <f t="shared" si="43"/>
        <v>4026.8336369552399</v>
      </c>
      <c r="O144" s="13">
        <f t="shared" si="33"/>
        <v>2.1300573544697283E-5</v>
      </c>
      <c r="P144" s="43">
        <f t="shared" si="44"/>
        <v>85927.260931048062</v>
      </c>
      <c r="Q144" s="44">
        <f t="shared" si="34"/>
        <v>4.5452583989541342E-4</v>
      </c>
      <c r="R144" s="10">
        <v>4007605.53</v>
      </c>
      <c r="S144" s="10">
        <v>870414.06</v>
      </c>
      <c r="T144" s="10">
        <v>0</v>
      </c>
      <c r="U144" s="10"/>
      <c r="V144" s="10">
        <v>365014.13</v>
      </c>
      <c r="W144" s="10">
        <v>4024.1</v>
      </c>
      <c r="X144" s="10">
        <f t="shared" si="35"/>
        <v>366131.08490017441</v>
      </c>
      <c r="Y144" s="10">
        <f t="shared" si="36"/>
        <v>4026.8336369552399</v>
      </c>
      <c r="Z144" s="10">
        <f t="shared" si="37"/>
        <v>85927.260931048062</v>
      </c>
      <c r="AA144" s="10"/>
      <c r="AB144" s="10"/>
      <c r="AC144" s="10"/>
      <c r="AD144" s="10"/>
      <c r="AE144" s="10"/>
      <c r="AF144" s="10"/>
      <c r="AG144" s="10"/>
      <c r="AH144" s="10"/>
      <c r="AI144" s="10"/>
    </row>
    <row r="145" spans="1:35" x14ac:dyDescent="0.55000000000000004">
      <c r="A145" s="3">
        <v>6481</v>
      </c>
      <c r="B145" s="3" t="s">
        <v>299</v>
      </c>
      <c r="C145" s="3" t="s">
        <v>233</v>
      </c>
      <c r="D145" s="9" t="s">
        <v>300</v>
      </c>
      <c r="E145" s="10">
        <f t="shared" si="30"/>
        <v>25609.928123753107</v>
      </c>
      <c r="F145" s="11">
        <f t="shared" si="31"/>
        <v>1.354677661545713E-4</v>
      </c>
      <c r="G145" s="10">
        <f t="shared" si="38"/>
        <v>6291.8820884436245</v>
      </c>
      <c r="H145" s="11">
        <f t="shared" si="32"/>
        <v>3.3281905646539792E-5</v>
      </c>
      <c r="I145" s="11">
        <v>1.2007987038971463E-4</v>
      </c>
      <c r="J145" s="12">
        <f t="shared" si="39"/>
        <v>1.5387895764856665E-5</v>
      </c>
      <c r="K145" s="38">
        <f t="shared" si="40"/>
        <v>9.0700000000000003E-2</v>
      </c>
      <c r="L145" s="38">
        <f t="shared" si="41"/>
        <v>1E-3</v>
      </c>
      <c r="M145" s="38">
        <f t="shared" si="42"/>
        <v>9.1700000000000004E-2</v>
      </c>
      <c r="N145" s="10">
        <f t="shared" si="43"/>
        <v>281.49109169143634</v>
      </c>
      <c r="O145" s="13">
        <f t="shared" si="33"/>
        <v>1.4889916597806579E-6</v>
      </c>
      <c r="P145" s="43">
        <f t="shared" si="44"/>
        <v>6010.3909967521886</v>
      </c>
      <c r="Q145" s="44">
        <f t="shared" si="34"/>
        <v>3.1792913986759137E-5</v>
      </c>
      <c r="R145" s="10">
        <v>281495.95</v>
      </c>
      <c r="S145" s="10">
        <v>29902.34</v>
      </c>
      <c r="T145" s="10">
        <v>0</v>
      </c>
      <c r="U145" s="10"/>
      <c r="V145" s="10">
        <v>25531.8</v>
      </c>
      <c r="W145" s="10">
        <v>281.3</v>
      </c>
      <c r="X145" s="10">
        <f t="shared" si="35"/>
        <v>25609.928123753107</v>
      </c>
      <c r="Y145" s="10">
        <f t="shared" si="36"/>
        <v>281.49109169143634</v>
      </c>
      <c r="Z145" s="10">
        <f t="shared" si="37"/>
        <v>6010.3909967521886</v>
      </c>
      <c r="AA145" s="10"/>
      <c r="AB145" s="10"/>
      <c r="AC145" s="10"/>
      <c r="AD145" s="10"/>
      <c r="AE145" s="10"/>
      <c r="AF145" s="10"/>
      <c r="AG145" s="10"/>
      <c r="AH145" s="10"/>
      <c r="AI145" s="10"/>
    </row>
    <row r="146" spans="1:35" x14ac:dyDescent="0.55000000000000004">
      <c r="A146" s="3">
        <v>6482</v>
      </c>
      <c r="B146" s="3" t="s">
        <v>301</v>
      </c>
      <c r="C146" s="3" t="s">
        <v>233</v>
      </c>
      <c r="D146" s="9" t="s">
        <v>302</v>
      </c>
      <c r="E146" s="10">
        <f t="shared" si="30"/>
        <v>175990.96506004067</v>
      </c>
      <c r="F146" s="11">
        <f t="shared" si="31"/>
        <v>9.3093205044798204E-4</v>
      </c>
      <c r="G146" s="10">
        <f t="shared" si="38"/>
        <v>43239.303002710025</v>
      </c>
      <c r="H146" s="11">
        <f t="shared" si="32"/>
        <v>2.2872113344296884E-4</v>
      </c>
      <c r="I146" s="11">
        <v>9.7808546140542782E-4</v>
      </c>
      <c r="J146" s="12">
        <f t="shared" si="39"/>
        <v>-4.7153410957445781E-5</v>
      </c>
      <c r="K146" s="38">
        <f t="shared" si="40"/>
        <v>9.0700000000000003E-2</v>
      </c>
      <c r="L146" s="38">
        <f t="shared" si="41"/>
        <v>1E-3</v>
      </c>
      <c r="M146" s="38">
        <f t="shared" si="42"/>
        <v>9.1700000000000004E-2</v>
      </c>
      <c r="N146" s="10">
        <f t="shared" si="43"/>
        <v>1936.004266564184</v>
      </c>
      <c r="O146" s="13">
        <f t="shared" si="33"/>
        <v>1.0240800832780097E-5</v>
      </c>
      <c r="P146" s="43">
        <f t="shared" si="44"/>
        <v>41303.298736145844</v>
      </c>
      <c r="Q146" s="44">
        <f t="shared" si="34"/>
        <v>2.1848033261018875E-4</v>
      </c>
      <c r="R146" s="10">
        <v>1921453.56</v>
      </c>
      <c r="S146" s="10">
        <v>124885.45</v>
      </c>
      <c r="T146" s="10">
        <v>0</v>
      </c>
      <c r="U146" s="10"/>
      <c r="V146" s="10">
        <v>175454.07</v>
      </c>
      <c r="W146" s="10">
        <v>1934.69</v>
      </c>
      <c r="X146" s="10">
        <f t="shared" si="35"/>
        <v>175990.96506004067</v>
      </c>
      <c r="Y146" s="10">
        <f t="shared" si="36"/>
        <v>1936.004266564184</v>
      </c>
      <c r="Z146" s="10">
        <f t="shared" si="37"/>
        <v>41303.298736145844</v>
      </c>
      <c r="AA146" s="10"/>
      <c r="AB146" s="10"/>
      <c r="AC146" s="10"/>
      <c r="AD146" s="10"/>
      <c r="AE146" s="10"/>
      <c r="AF146" s="10"/>
      <c r="AG146" s="10"/>
      <c r="AH146" s="10"/>
      <c r="AI146" s="10"/>
    </row>
    <row r="147" spans="1:35" x14ac:dyDescent="0.55000000000000004">
      <c r="A147" s="3">
        <v>6483</v>
      </c>
      <c r="B147" s="3" t="s">
        <v>303</v>
      </c>
      <c r="C147" s="3" t="s">
        <v>233</v>
      </c>
      <c r="D147" s="9" t="s">
        <v>304</v>
      </c>
      <c r="E147" s="10">
        <f t="shared" si="30"/>
        <v>199673.232475592</v>
      </c>
      <c r="F147" s="11">
        <f t="shared" si="31"/>
        <v>1.0562031503416342E-3</v>
      </c>
      <c r="G147" s="10">
        <f t="shared" si="38"/>
        <v>49057.508185695377</v>
      </c>
      <c r="H147" s="11">
        <f t="shared" si="32"/>
        <v>2.5949745016511306E-4</v>
      </c>
      <c r="I147" s="11">
        <v>1.0567887875245659E-3</v>
      </c>
      <c r="J147" s="12">
        <f t="shared" si="39"/>
        <v>-5.8563718293162988E-7</v>
      </c>
      <c r="K147" s="38">
        <f t="shared" si="40"/>
        <v>9.0700000000000003E-2</v>
      </c>
      <c r="L147" s="38">
        <f t="shared" si="41"/>
        <v>1E-3</v>
      </c>
      <c r="M147" s="38">
        <f t="shared" si="42"/>
        <v>9.1700000000000004E-2</v>
      </c>
      <c r="N147" s="10">
        <f t="shared" si="43"/>
        <v>2196.2209159898543</v>
      </c>
      <c r="O147" s="13">
        <f t="shared" si="33"/>
        <v>1.1617257964701042E-5</v>
      </c>
      <c r="P147" s="43">
        <f t="shared" si="44"/>
        <v>46861.287269705521</v>
      </c>
      <c r="Q147" s="44">
        <f t="shared" si="34"/>
        <v>2.4788019220041202E-4</v>
      </c>
      <c r="R147" s="10">
        <v>2157774.69</v>
      </c>
      <c r="S147" s="10">
        <v>87251.21</v>
      </c>
      <c r="T147" s="10">
        <v>0</v>
      </c>
      <c r="U147" s="10"/>
      <c r="V147" s="10">
        <v>199064.09</v>
      </c>
      <c r="W147" s="10">
        <v>2194.73</v>
      </c>
      <c r="X147" s="10">
        <f t="shared" si="35"/>
        <v>199673.232475592</v>
      </c>
      <c r="Y147" s="10">
        <f t="shared" si="36"/>
        <v>2196.2209159898543</v>
      </c>
      <c r="Z147" s="10">
        <f t="shared" si="37"/>
        <v>46861.287269705521</v>
      </c>
      <c r="AA147" s="10"/>
      <c r="AB147" s="10"/>
      <c r="AC147" s="10"/>
      <c r="AD147" s="10"/>
      <c r="AE147" s="10"/>
      <c r="AF147" s="10"/>
      <c r="AG147" s="10"/>
      <c r="AH147" s="10"/>
      <c r="AI147" s="10"/>
    </row>
    <row r="148" spans="1:35" x14ac:dyDescent="0.55000000000000004">
      <c r="A148" s="3">
        <v>6485</v>
      </c>
      <c r="B148" s="3" t="s">
        <v>305</v>
      </c>
      <c r="C148" s="3" t="s">
        <v>233</v>
      </c>
      <c r="D148" s="9" t="s">
        <v>306</v>
      </c>
      <c r="E148" s="10">
        <f t="shared" si="30"/>
        <v>419580.22200748988</v>
      </c>
      <c r="F148" s="11">
        <f t="shared" si="31"/>
        <v>2.2194359594971003E-3</v>
      </c>
      <c r="G148" s="10">
        <f t="shared" si="38"/>
        <v>103086.65578942937</v>
      </c>
      <c r="H148" s="11">
        <f t="shared" si="32"/>
        <v>5.4529317351682826E-4</v>
      </c>
      <c r="I148" s="11">
        <v>2.1578170948882997E-3</v>
      </c>
      <c r="J148" s="12">
        <f t="shared" si="39"/>
        <v>6.1618864608800616E-5</v>
      </c>
      <c r="K148" s="38">
        <f t="shared" si="40"/>
        <v>9.0700000000000003E-2</v>
      </c>
      <c r="L148" s="38">
        <f t="shared" si="41"/>
        <v>1E-3</v>
      </c>
      <c r="M148" s="38">
        <f t="shared" si="42"/>
        <v>9.1700000000000004E-2</v>
      </c>
      <c r="N148" s="10">
        <f t="shared" si="43"/>
        <v>4615.4232040437073</v>
      </c>
      <c r="O148" s="13">
        <f t="shared" si="33"/>
        <v>2.4414011171310808E-5</v>
      </c>
      <c r="P148" s="43">
        <f t="shared" si="44"/>
        <v>98471.23258538566</v>
      </c>
      <c r="Q148" s="44">
        <f t="shared" si="34"/>
        <v>5.2087916234551737E-4</v>
      </c>
      <c r="R148" s="10">
        <v>4559997.57</v>
      </c>
      <c r="S148" s="10">
        <v>276514.64</v>
      </c>
      <c r="T148" s="10">
        <v>0</v>
      </c>
      <c r="U148" s="10"/>
      <c r="V148" s="10">
        <v>418300.20999999996</v>
      </c>
      <c r="W148" s="10">
        <v>4612.29</v>
      </c>
      <c r="X148" s="10">
        <f t="shared" si="35"/>
        <v>419580.22200748988</v>
      </c>
      <c r="Y148" s="10">
        <f t="shared" si="36"/>
        <v>4615.4232040437073</v>
      </c>
      <c r="Z148" s="10">
        <f t="shared" si="37"/>
        <v>98471.23258538566</v>
      </c>
      <c r="AA148" s="10"/>
      <c r="AB148" s="10"/>
      <c r="AC148" s="10"/>
      <c r="AD148" s="10"/>
      <c r="AE148" s="10"/>
      <c r="AF148" s="10"/>
      <c r="AG148" s="10"/>
      <c r="AH148" s="10"/>
      <c r="AI148" s="10"/>
    </row>
    <row r="149" spans="1:35" x14ac:dyDescent="0.55000000000000004">
      <c r="A149" s="3">
        <v>6484</v>
      </c>
      <c r="B149" s="3" t="s">
        <v>307</v>
      </c>
      <c r="C149" s="3" t="s">
        <v>233</v>
      </c>
      <c r="D149" s="9" t="s">
        <v>308</v>
      </c>
      <c r="E149" s="10">
        <f t="shared" si="30"/>
        <v>192859.90708616714</v>
      </c>
      <c r="F149" s="11">
        <f t="shared" si="31"/>
        <v>1.02016298786521E-3</v>
      </c>
      <c r="G149" s="10">
        <f t="shared" si="38"/>
        <v>47383.668864902334</v>
      </c>
      <c r="H149" s="11">
        <f t="shared" si="32"/>
        <v>2.5064341228598258E-4</v>
      </c>
      <c r="I149" s="11">
        <v>1.0368812680776522E-3</v>
      </c>
      <c r="J149" s="12">
        <f t="shared" si="39"/>
        <v>-1.671828021244221E-5</v>
      </c>
      <c r="K149" s="38">
        <f t="shared" si="40"/>
        <v>9.0700000000000003E-2</v>
      </c>
      <c r="L149" s="38">
        <f t="shared" si="41"/>
        <v>1E-3</v>
      </c>
      <c r="M149" s="38">
        <f t="shared" si="42"/>
        <v>9.1700000000000004E-2</v>
      </c>
      <c r="N149" s="10">
        <f t="shared" si="43"/>
        <v>2121.4001235057858</v>
      </c>
      <c r="O149" s="13">
        <f t="shared" si="33"/>
        <v>1.1221481546635635E-5</v>
      </c>
      <c r="P149" s="43">
        <f t="shared" si="44"/>
        <v>45262.268741396547</v>
      </c>
      <c r="Q149" s="44">
        <f t="shared" si="34"/>
        <v>2.3942193073934695E-4</v>
      </c>
      <c r="R149" s="10">
        <v>2067078.0899999999</v>
      </c>
      <c r="S149" s="10">
        <v>346222.52</v>
      </c>
      <c r="T149" s="10">
        <v>0</v>
      </c>
      <c r="U149" s="10"/>
      <c r="V149" s="10">
        <v>192271.55</v>
      </c>
      <c r="W149" s="10">
        <v>2119.9600000000005</v>
      </c>
      <c r="X149" s="10">
        <f t="shared" si="35"/>
        <v>192859.90708616714</v>
      </c>
      <c r="Y149" s="10">
        <f t="shared" si="36"/>
        <v>2121.4001235057858</v>
      </c>
      <c r="Z149" s="10">
        <f t="shared" si="37"/>
        <v>45262.268741396547</v>
      </c>
      <c r="AA149" s="10"/>
      <c r="AB149" s="10"/>
      <c r="AC149" s="10"/>
      <c r="AD149" s="10"/>
      <c r="AE149" s="10"/>
      <c r="AF149" s="10"/>
      <c r="AG149" s="10"/>
      <c r="AH149" s="10"/>
      <c r="AI149" s="10"/>
    </row>
    <row r="150" spans="1:35" x14ac:dyDescent="0.55000000000000004">
      <c r="A150" s="3">
        <v>6486</v>
      </c>
      <c r="B150" s="3" t="s">
        <v>309</v>
      </c>
      <c r="C150" s="3" t="s">
        <v>233</v>
      </c>
      <c r="D150" s="9" t="s">
        <v>310</v>
      </c>
      <c r="E150" s="10">
        <f t="shared" si="30"/>
        <v>79062.15465596701</v>
      </c>
      <c r="F150" s="11">
        <f t="shared" si="31"/>
        <v>4.182117742328711E-4</v>
      </c>
      <c r="G150" s="10">
        <f t="shared" si="38"/>
        <v>19424.758088113318</v>
      </c>
      <c r="H150" s="11">
        <f t="shared" si="32"/>
        <v>1.0275033079257309E-4</v>
      </c>
      <c r="I150" s="11">
        <v>4.2574805085090415E-4</v>
      </c>
      <c r="J150" s="12">
        <f t="shared" si="39"/>
        <v>-7.5362766180330485E-6</v>
      </c>
      <c r="K150" s="38">
        <f t="shared" si="40"/>
        <v>9.0700000000000003E-2</v>
      </c>
      <c r="L150" s="38">
        <f t="shared" si="41"/>
        <v>1E-3</v>
      </c>
      <c r="M150" s="38">
        <f t="shared" si="42"/>
        <v>9.1700000000000004E-2</v>
      </c>
      <c r="N150" s="10">
        <f t="shared" si="43"/>
        <v>869.67038026019725</v>
      </c>
      <c r="O150" s="13">
        <f t="shared" si="33"/>
        <v>4.6002590532604841E-6</v>
      </c>
      <c r="P150" s="43">
        <f t="shared" si="44"/>
        <v>18555.087707853119</v>
      </c>
      <c r="Q150" s="44">
        <f t="shared" si="34"/>
        <v>9.8150071739312611E-5</v>
      </c>
      <c r="R150" s="10">
        <v>869027.38</v>
      </c>
      <c r="S150" s="10">
        <v>97791</v>
      </c>
      <c r="T150" s="10">
        <v>0</v>
      </c>
      <c r="U150" s="10"/>
      <c r="V150" s="10">
        <v>78820.959999999992</v>
      </c>
      <c r="W150" s="10">
        <v>869.08</v>
      </c>
      <c r="X150" s="10">
        <f t="shared" si="35"/>
        <v>79062.15465596701</v>
      </c>
      <c r="Y150" s="10">
        <f t="shared" si="36"/>
        <v>869.67038026019725</v>
      </c>
      <c r="Z150" s="10">
        <f t="shared" si="37"/>
        <v>18555.087707853119</v>
      </c>
      <c r="AA150" s="10"/>
      <c r="AB150" s="10"/>
      <c r="AC150" s="10"/>
      <c r="AD150" s="10"/>
      <c r="AE150" s="10"/>
      <c r="AF150" s="10"/>
      <c r="AG150" s="10"/>
      <c r="AH150" s="10"/>
      <c r="AI150" s="10"/>
    </row>
    <row r="151" spans="1:35" x14ac:dyDescent="0.55000000000000004">
      <c r="A151" s="3">
        <v>6487</v>
      </c>
      <c r="B151" s="3" t="s">
        <v>311</v>
      </c>
      <c r="C151" s="3" t="s">
        <v>233</v>
      </c>
      <c r="D151" s="9" t="s">
        <v>312</v>
      </c>
      <c r="E151" s="10">
        <f t="shared" si="30"/>
        <v>716577.71127415157</v>
      </c>
      <c r="F151" s="11">
        <f t="shared" si="31"/>
        <v>3.7904511622752152E-3</v>
      </c>
      <c r="G151" s="10">
        <f t="shared" si="38"/>
        <v>176055.18864851876</v>
      </c>
      <c r="H151" s="11">
        <f t="shared" si="32"/>
        <v>9.3127177127904075E-4</v>
      </c>
      <c r="I151" s="11">
        <v>3.7539150293784225E-3</v>
      </c>
      <c r="J151" s="12">
        <f t="shared" si="39"/>
        <v>3.6536132896792736E-5</v>
      </c>
      <c r="K151" s="38">
        <f t="shared" si="40"/>
        <v>9.0700000000000003E-2</v>
      </c>
      <c r="L151" s="38">
        <f t="shared" si="41"/>
        <v>1E-3</v>
      </c>
      <c r="M151" s="38">
        <f t="shared" si="42"/>
        <v>9.1700000000000004E-2</v>
      </c>
      <c r="N151" s="10">
        <f t="shared" si="43"/>
        <v>7881.6504994285815</v>
      </c>
      <c r="O151" s="13">
        <f t="shared" si="33"/>
        <v>4.1691237148703857E-5</v>
      </c>
      <c r="P151" s="43">
        <f t="shared" si="44"/>
        <v>168173.53814909016</v>
      </c>
      <c r="Q151" s="44">
        <f t="shared" si="34"/>
        <v>8.8958053413033681E-4</v>
      </c>
      <c r="R151" s="10">
        <v>7874307.9199999999</v>
      </c>
      <c r="S151" s="10">
        <v>817508.3</v>
      </c>
      <c r="T151" s="10">
        <v>0</v>
      </c>
      <c r="U151" s="10"/>
      <c r="V151" s="10">
        <v>714391.64999999991</v>
      </c>
      <c r="W151" s="10">
        <v>7876.2999999999993</v>
      </c>
      <c r="X151" s="10">
        <f t="shared" si="35"/>
        <v>716577.71127415157</v>
      </c>
      <c r="Y151" s="10">
        <f t="shared" si="36"/>
        <v>7881.6504994285815</v>
      </c>
      <c r="Z151" s="10">
        <f t="shared" si="37"/>
        <v>168173.53814909016</v>
      </c>
      <c r="AA151" s="10"/>
      <c r="AB151" s="10"/>
      <c r="AC151" s="10"/>
      <c r="AD151" s="10"/>
      <c r="AE151" s="10"/>
      <c r="AF151" s="10"/>
      <c r="AG151" s="10"/>
      <c r="AH151" s="10"/>
      <c r="AI151" s="10"/>
    </row>
    <row r="152" spans="1:35" x14ac:dyDescent="0.55000000000000004">
      <c r="A152" s="3">
        <v>6488</v>
      </c>
      <c r="B152" s="3" t="s">
        <v>313</v>
      </c>
      <c r="C152" s="3" t="s">
        <v>233</v>
      </c>
      <c r="D152" s="9" t="s">
        <v>314</v>
      </c>
      <c r="E152" s="10">
        <f t="shared" si="30"/>
        <v>626772.02135037072</v>
      </c>
      <c r="F152" s="11">
        <f t="shared" si="31"/>
        <v>3.3154097586774837E-3</v>
      </c>
      <c r="G152" s="10">
        <f t="shared" si="38"/>
        <v>153991.05145004328</v>
      </c>
      <c r="H152" s="11">
        <f t="shared" si="32"/>
        <v>8.1456002714754558E-4</v>
      </c>
      <c r="I152" s="11">
        <v>3.1884684916641216E-3</v>
      </c>
      <c r="J152" s="12">
        <f t="shared" si="39"/>
        <v>1.2694126701336215E-4</v>
      </c>
      <c r="K152" s="38">
        <f t="shared" si="40"/>
        <v>9.0700000000000003E-2</v>
      </c>
      <c r="L152" s="38">
        <f t="shared" si="41"/>
        <v>1E-3</v>
      </c>
      <c r="M152" s="38">
        <f t="shared" si="42"/>
        <v>9.1700000000000004E-2</v>
      </c>
      <c r="N152" s="10">
        <f t="shared" si="43"/>
        <v>6894.0000277698045</v>
      </c>
      <c r="O152" s="13">
        <f t="shared" si="33"/>
        <v>3.6466903738215719E-5</v>
      </c>
      <c r="P152" s="43">
        <f t="shared" si="44"/>
        <v>147097.05142227348</v>
      </c>
      <c r="Q152" s="44">
        <f t="shared" si="34"/>
        <v>7.7809312340932995E-4</v>
      </c>
      <c r="R152" s="10">
        <v>6882864.0700000003</v>
      </c>
      <c r="S152" s="10">
        <v>1003788.41</v>
      </c>
      <c r="T152" s="10">
        <v>0</v>
      </c>
      <c r="U152" s="10"/>
      <c r="V152" s="10">
        <v>624859.92999999993</v>
      </c>
      <c r="W152" s="10">
        <v>6889.32</v>
      </c>
      <c r="X152" s="10">
        <f t="shared" si="35"/>
        <v>626772.02135037072</v>
      </c>
      <c r="Y152" s="10">
        <f t="shared" si="36"/>
        <v>6894.0000277698045</v>
      </c>
      <c r="Z152" s="10">
        <f t="shared" si="37"/>
        <v>147097.05142227348</v>
      </c>
      <c r="AA152" s="10"/>
      <c r="AB152" s="10"/>
      <c r="AC152" s="10"/>
      <c r="AD152" s="10"/>
      <c r="AE152" s="10"/>
      <c r="AF152" s="10"/>
      <c r="AG152" s="10"/>
      <c r="AH152" s="10"/>
      <c r="AI152" s="10"/>
    </row>
    <row r="153" spans="1:35" x14ac:dyDescent="0.55000000000000004">
      <c r="A153" s="3">
        <v>6489</v>
      </c>
      <c r="B153" s="3" t="s">
        <v>315</v>
      </c>
      <c r="C153" s="3" t="s">
        <v>233</v>
      </c>
      <c r="D153" s="9" t="s">
        <v>316</v>
      </c>
      <c r="E153" s="10">
        <f t="shared" si="30"/>
        <v>442168.40169319126</v>
      </c>
      <c r="F153" s="11">
        <f t="shared" si="31"/>
        <v>2.3389197092652976E-3</v>
      </c>
      <c r="G153" s="10">
        <f t="shared" si="38"/>
        <v>108635.71124959523</v>
      </c>
      <c r="H153" s="11">
        <f t="shared" si="32"/>
        <v>5.7464578020217385E-4</v>
      </c>
      <c r="I153" s="11">
        <v>2.3153091687692271E-3</v>
      </c>
      <c r="J153" s="12">
        <f t="shared" si="39"/>
        <v>2.3610540496070507E-5</v>
      </c>
      <c r="K153" s="38">
        <f t="shared" si="40"/>
        <v>9.0700000000000003E-2</v>
      </c>
      <c r="L153" s="38">
        <f t="shared" si="41"/>
        <v>1E-3</v>
      </c>
      <c r="M153" s="38">
        <f t="shared" si="42"/>
        <v>9.1700000000000004E-2</v>
      </c>
      <c r="N153" s="10">
        <f t="shared" si="43"/>
        <v>4863.2614503260329</v>
      </c>
      <c r="O153" s="13">
        <f t="shared" si="33"/>
        <v>2.5724990781612538E-5</v>
      </c>
      <c r="P153" s="43">
        <f t="shared" si="44"/>
        <v>103772.4497992692</v>
      </c>
      <c r="Q153" s="44">
        <f t="shared" si="34"/>
        <v>5.4892078942056131E-4</v>
      </c>
      <c r="R153" s="10">
        <v>4850824.76</v>
      </c>
      <c r="S153" s="10">
        <v>187983.83</v>
      </c>
      <c r="T153" s="10">
        <v>0</v>
      </c>
      <c r="U153" s="10"/>
      <c r="V153" s="10">
        <v>440819.48000000004</v>
      </c>
      <c r="W153" s="10">
        <v>4859.96</v>
      </c>
      <c r="X153" s="10">
        <f t="shared" si="35"/>
        <v>442168.40169319126</v>
      </c>
      <c r="Y153" s="10">
        <f t="shared" si="36"/>
        <v>4863.2614503260329</v>
      </c>
      <c r="Z153" s="10">
        <f t="shared" si="37"/>
        <v>103772.4497992692</v>
      </c>
      <c r="AA153" s="10"/>
      <c r="AB153" s="10"/>
      <c r="AC153" s="10"/>
      <c r="AD153" s="10"/>
      <c r="AE153" s="10"/>
      <c r="AF153" s="10"/>
      <c r="AG153" s="10"/>
      <c r="AH153" s="10"/>
      <c r="AI153" s="10"/>
    </row>
    <row r="154" spans="1:35" x14ac:dyDescent="0.55000000000000004">
      <c r="A154" s="3">
        <v>6490</v>
      </c>
      <c r="B154" s="3" t="s">
        <v>317</v>
      </c>
      <c r="C154" s="3" t="s">
        <v>233</v>
      </c>
      <c r="D154" s="9" t="s">
        <v>318</v>
      </c>
      <c r="E154" s="10">
        <f t="shared" si="30"/>
        <v>351627.41861298913</v>
      </c>
      <c r="F154" s="11">
        <f t="shared" si="31"/>
        <v>1.8599888561975093E-3</v>
      </c>
      <c r="G154" s="10">
        <f t="shared" si="38"/>
        <v>86391.473072114619</v>
      </c>
      <c r="H154" s="11">
        <f t="shared" si="32"/>
        <v>4.5698136345128748E-4</v>
      </c>
      <c r="I154" s="11">
        <v>1.8655452001128715E-3</v>
      </c>
      <c r="J154" s="12">
        <f t="shared" si="39"/>
        <v>-5.5563439153622114E-6</v>
      </c>
      <c r="K154" s="38">
        <f t="shared" si="40"/>
        <v>9.0700000000000003E-2</v>
      </c>
      <c r="L154" s="38">
        <f t="shared" si="41"/>
        <v>1E-3</v>
      </c>
      <c r="M154" s="38">
        <f t="shared" si="42"/>
        <v>9.1700000000000004E-2</v>
      </c>
      <c r="N154" s="10">
        <f t="shared" si="43"/>
        <v>3868.075863415082</v>
      </c>
      <c r="O154" s="13">
        <f t="shared" si="33"/>
        <v>2.0460799186985938E-5</v>
      </c>
      <c r="P154" s="43">
        <f t="shared" si="44"/>
        <v>82523.397208699535</v>
      </c>
      <c r="Q154" s="44">
        <f t="shared" si="34"/>
        <v>4.3652056426430154E-4</v>
      </c>
      <c r="R154" s="10">
        <v>3850936.69</v>
      </c>
      <c r="S154" s="10">
        <v>379238.83</v>
      </c>
      <c r="T154" s="10">
        <v>0</v>
      </c>
      <c r="U154" s="10"/>
      <c r="V154" s="10">
        <v>350554.71</v>
      </c>
      <c r="W154" s="10">
        <v>3865.45</v>
      </c>
      <c r="X154" s="10">
        <f t="shared" si="35"/>
        <v>351627.41861298913</v>
      </c>
      <c r="Y154" s="10">
        <f t="shared" si="36"/>
        <v>3868.075863415082</v>
      </c>
      <c r="Z154" s="10">
        <f t="shared" si="37"/>
        <v>82523.397208699535</v>
      </c>
      <c r="AA154" s="10"/>
      <c r="AB154" s="10"/>
      <c r="AC154" s="10"/>
      <c r="AD154" s="10"/>
      <c r="AE154" s="10"/>
      <c r="AF154" s="10"/>
      <c r="AG154" s="10"/>
      <c r="AH154" s="10"/>
      <c r="AI154" s="10"/>
    </row>
    <row r="155" spans="1:35" x14ac:dyDescent="0.55000000000000004">
      <c r="A155" s="3">
        <v>6491</v>
      </c>
      <c r="B155" s="3" t="s">
        <v>319</v>
      </c>
      <c r="C155" s="3" t="s">
        <v>233</v>
      </c>
      <c r="D155" s="9" t="s">
        <v>320</v>
      </c>
      <c r="E155" s="10">
        <f t="shared" si="30"/>
        <v>385796.64857078169</v>
      </c>
      <c r="F155" s="11">
        <f t="shared" si="31"/>
        <v>2.0407324034357696E-3</v>
      </c>
      <c r="G155" s="10">
        <f t="shared" si="38"/>
        <v>94786.090474779689</v>
      </c>
      <c r="H155" s="11">
        <f t="shared" si="32"/>
        <v>5.0138602018308745E-4</v>
      </c>
      <c r="I155" s="11">
        <v>2.137007020944371E-3</v>
      </c>
      <c r="J155" s="12">
        <f t="shared" si="39"/>
        <v>-9.627461750860147E-5</v>
      </c>
      <c r="K155" s="38">
        <f t="shared" si="40"/>
        <v>9.0700000000000003E-2</v>
      </c>
      <c r="L155" s="38">
        <f t="shared" si="41"/>
        <v>1E-3</v>
      </c>
      <c r="M155" s="38">
        <f t="shared" si="42"/>
        <v>9.1700000000000004E-2</v>
      </c>
      <c r="N155" s="10">
        <f t="shared" si="43"/>
        <v>4243.5207361193488</v>
      </c>
      <c r="O155" s="13">
        <f t="shared" si="33"/>
        <v>2.2446774234384112E-5</v>
      </c>
      <c r="P155" s="43">
        <f t="shared" si="44"/>
        <v>90542.569738660342</v>
      </c>
      <c r="Q155" s="44">
        <f t="shared" si="34"/>
        <v>4.7893924594870336E-4</v>
      </c>
      <c r="R155" s="10">
        <v>4239569.03</v>
      </c>
      <c r="S155" s="10">
        <v>164531.60999999999</v>
      </c>
      <c r="T155" s="10">
        <v>0</v>
      </c>
      <c r="U155" s="10"/>
      <c r="V155" s="10">
        <v>384619.7</v>
      </c>
      <c r="W155" s="10">
        <v>4240.6400000000003</v>
      </c>
      <c r="X155" s="10">
        <f t="shared" si="35"/>
        <v>385796.64857078169</v>
      </c>
      <c r="Y155" s="10">
        <f t="shared" si="36"/>
        <v>4243.5207361193488</v>
      </c>
      <c r="Z155" s="10">
        <f t="shared" si="37"/>
        <v>90542.569738660342</v>
      </c>
      <c r="AA155" s="10"/>
      <c r="AB155" s="10"/>
      <c r="AC155" s="10"/>
      <c r="AD155" s="10"/>
      <c r="AE155" s="10"/>
      <c r="AF155" s="10"/>
      <c r="AG155" s="10"/>
      <c r="AH155" s="10"/>
      <c r="AI155" s="10"/>
    </row>
    <row r="156" spans="1:35" x14ac:dyDescent="0.55000000000000004">
      <c r="A156" s="3">
        <v>6492</v>
      </c>
      <c r="B156" s="3" t="s">
        <v>321</v>
      </c>
      <c r="C156" s="3" t="s">
        <v>233</v>
      </c>
      <c r="D156" s="9" t="s">
        <v>322</v>
      </c>
      <c r="E156" s="10">
        <f t="shared" si="30"/>
        <v>284541.44966749958</v>
      </c>
      <c r="F156" s="11">
        <f t="shared" si="31"/>
        <v>1.505127010844209E-3</v>
      </c>
      <c r="G156" s="10">
        <f t="shared" si="38"/>
        <v>69908.823803909676</v>
      </c>
      <c r="H156" s="11">
        <f t="shared" si="32"/>
        <v>3.6979378268638769E-4</v>
      </c>
      <c r="I156" s="11">
        <v>1.5697436132852407E-3</v>
      </c>
      <c r="J156" s="12">
        <f t="shared" si="39"/>
        <v>-6.4616602441031719E-5</v>
      </c>
      <c r="K156" s="38">
        <f t="shared" si="40"/>
        <v>9.0700000000000003E-2</v>
      </c>
      <c r="L156" s="38">
        <f t="shared" si="41"/>
        <v>1E-3</v>
      </c>
      <c r="M156" s="38">
        <f t="shared" si="42"/>
        <v>9.1700000000000004E-2</v>
      </c>
      <c r="N156" s="10">
        <f t="shared" si="43"/>
        <v>3129.8246977721492</v>
      </c>
      <c r="O156" s="13">
        <f t="shared" si="33"/>
        <v>1.6555702859210679E-5</v>
      </c>
      <c r="P156" s="43">
        <f t="shared" si="44"/>
        <v>66778.999106137533</v>
      </c>
      <c r="Q156" s="44">
        <f t="shared" si="34"/>
        <v>3.5323807982717701E-4</v>
      </c>
      <c r="R156" s="10">
        <v>3109575.62</v>
      </c>
      <c r="S156" s="10">
        <v>107332.7</v>
      </c>
      <c r="T156" s="10">
        <v>0</v>
      </c>
      <c r="U156" s="10"/>
      <c r="V156" s="10">
        <v>283673.40000000002</v>
      </c>
      <c r="W156" s="10">
        <v>3127.7000000000003</v>
      </c>
      <c r="X156" s="10">
        <f t="shared" si="35"/>
        <v>284541.44966749958</v>
      </c>
      <c r="Y156" s="10">
        <f t="shared" si="36"/>
        <v>3129.8246977721492</v>
      </c>
      <c r="Z156" s="10">
        <f t="shared" si="37"/>
        <v>66778.999106137533</v>
      </c>
      <c r="AA156" s="10"/>
      <c r="AB156" s="10"/>
      <c r="AC156" s="10"/>
      <c r="AD156" s="10"/>
      <c r="AE156" s="10"/>
      <c r="AF156" s="10"/>
      <c r="AG156" s="10"/>
      <c r="AH156" s="10"/>
      <c r="AI156" s="10"/>
    </row>
    <row r="157" spans="1:35" x14ac:dyDescent="0.55000000000000004">
      <c r="A157" s="3">
        <v>6494</v>
      </c>
      <c r="B157" s="3" t="s">
        <v>323</v>
      </c>
      <c r="C157" s="3" t="s">
        <v>233</v>
      </c>
      <c r="D157" s="9" t="s">
        <v>324</v>
      </c>
      <c r="E157" s="10">
        <f t="shared" si="30"/>
        <v>314109.56301393273</v>
      </c>
      <c r="F157" s="11">
        <f t="shared" si="31"/>
        <v>1.6615322238963828E-3</v>
      </c>
      <c r="G157" s="10">
        <f t="shared" si="38"/>
        <v>77173.621762405426</v>
      </c>
      <c r="H157" s="11">
        <f t="shared" si="32"/>
        <v>4.0822208073728765E-4</v>
      </c>
      <c r="I157" s="11">
        <v>1.8150002912877914E-3</v>
      </c>
      <c r="J157" s="12">
        <f t="shared" si="39"/>
        <v>-1.5346806739140856E-4</v>
      </c>
      <c r="K157" s="38">
        <f t="shared" si="40"/>
        <v>9.0700000000000003E-2</v>
      </c>
      <c r="L157" s="38">
        <f t="shared" si="41"/>
        <v>1E-3</v>
      </c>
      <c r="M157" s="38">
        <f t="shared" si="42"/>
        <v>9.1700000000000004E-2</v>
      </c>
      <c r="N157" s="10">
        <f t="shared" si="43"/>
        <v>3455.2856386243443</v>
      </c>
      <c r="O157" s="13">
        <f t="shared" si="33"/>
        <v>1.8277279991905523E-5</v>
      </c>
      <c r="P157" s="43">
        <f t="shared" si="44"/>
        <v>73718.336123781075</v>
      </c>
      <c r="Q157" s="44">
        <f t="shared" si="34"/>
        <v>3.8994480074538204E-4</v>
      </c>
      <c r="R157" s="10">
        <v>3439852.9499999997</v>
      </c>
      <c r="S157" s="10">
        <v>729418.21000000008</v>
      </c>
      <c r="T157" s="10">
        <v>0</v>
      </c>
      <c r="U157" s="10"/>
      <c r="V157" s="10">
        <v>313151.31</v>
      </c>
      <c r="W157" s="10">
        <v>3452.9399999999996</v>
      </c>
      <c r="X157" s="10">
        <f t="shared" si="35"/>
        <v>314109.56301393273</v>
      </c>
      <c r="Y157" s="10">
        <f t="shared" si="36"/>
        <v>3455.2856386243443</v>
      </c>
      <c r="Z157" s="10">
        <f t="shared" si="37"/>
        <v>73718.336123781075</v>
      </c>
      <c r="AA157" s="10"/>
      <c r="AB157" s="10"/>
      <c r="AC157" s="10"/>
      <c r="AD157" s="10"/>
      <c r="AE157" s="10"/>
      <c r="AF157" s="10"/>
      <c r="AG157" s="10"/>
      <c r="AH157" s="10"/>
      <c r="AI157" s="10"/>
    </row>
    <row r="158" spans="1:35" x14ac:dyDescent="0.55000000000000004">
      <c r="A158" s="3">
        <v>6495</v>
      </c>
      <c r="B158" s="3" t="s">
        <v>325</v>
      </c>
      <c r="C158" s="3" t="s">
        <v>233</v>
      </c>
      <c r="D158" s="9" t="s">
        <v>326</v>
      </c>
      <c r="E158" s="10">
        <f t="shared" si="30"/>
        <v>174998.56755622983</v>
      </c>
      <c r="F158" s="11">
        <f t="shared" si="31"/>
        <v>9.2568260685997215E-4</v>
      </c>
      <c r="G158" s="10">
        <f t="shared" si="38"/>
        <v>42994.319150784926</v>
      </c>
      <c r="H158" s="11">
        <f t="shared" si="32"/>
        <v>2.2742525260316848E-4</v>
      </c>
      <c r="I158" s="11">
        <v>9.2311922289455169E-4</v>
      </c>
      <c r="J158" s="12">
        <f t="shared" si="39"/>
        <v>2.5633839654204621E-6</v>
      </c>
      <c r="K158" s="38">
        <f t="shared" si="40"/>
        <v>9.0700000000000003E-2</v>
      </c>
      <c r="L158" s="38">
        <f t="shared" si="41"/>
        <v>1E-3</v>
      </c>
      <c r="M158" s="38">
        <f t="shared" si="42"/>
        <v>9.1700000000000004E-2</v>
      </c>
      <c r="N158" s="10">
        <f t="shared" si="43"/>
        <v>1923.9260672157459</v>
      </c>
      <c r="O158" s="13">
        <f t="shared" si="33"/>
        <v>1.0176911286624559E-5</v>
      </c>
      <c r="P158" s="43">
        <f t="shared" si="44"/>
        <v>41070.393083569179</v>
      </c>
      <c r="Q158" s="44">
        <f t="shared" si="34"/>
        <v>2.1724834131654392E-4</v>
      </c>
      <c r="R158" s="10">
        <v>1923450.69</v>
      </c>
      <c r="S158" s="10">
        <v>274123.27</v>
      </c>
      <c r="T158" s="10">
        <v>0</v>
      </c>
      <c r="U158" s="10"/>
      <c r="V158" s="10">
        <v>174464.69999999998</v>
      </c>
      <c r="W158" s="10">
        <v>1922.62</v>
      </c>
      <c r="X158" s="10">
        <f t="shared" si="35"/>
        <v>174998.56755622983</v>
      </c>
      <c r="Y158" s="10">
        <f t="shared" si="36"/>
        <v>1923.9260672157459</v>
      </c>
      <c r="Z158" s="10">
        <f t="shared" si="37"/>
        <v>41070.393083569179</v>
      </c>
      <c r="AA158" s="10"/>
      <c r="AB158" s="10"/>
      <c r="AC158" s="10"/>
      <c r="AD158" s="10"/>
      <c r="AE158" s="10"/>
      <c r="AF158" s="10"/>
      <c r="AG158" s="10"/>
      <c r="AH158" s="10"/>
      <c r="AI158" s="10"/>
    </row>
    <row r="159" spans="1:35" x14ac:dyDescent="0.55000000000000004">
      <c r="A159" s="3">
        <v>6496</v>
      </c>
      <c r="B159" s="3" t="s">
        <v>327</v>
      </c>
      <c r="C159" s="3" t="s">
        <v>233</v>
      </c>
      <c r="D159" s="9" t="s">
        <v>328</v>
      </c>
      <c r="E159" s="10">
        <f t="shared" si="30"/>
        <v>212700.21384494044</v>
      </c>
      <c r="F159" s="11">
        <f t="shared" si="31"/>
        <v>1.1251114290886592E-3</v>
      </c>
      <c r="G159" s="10">
        <f t="shared" si="38"/>
        <v>52258.166218515842</v>
      </c>
      <c r="H159" s="11">
        <f t="shared" si="32"/>
        <v>2.7642783715548977E-4</v>
      </c>
      <c r="I159" s="11">
        <v>1.1783084458911262E-3</v>
      </c>
      <c r="J159" s="12">
        <f t="shared" si="39"/>
        <v>-5.3197016802467023E-5</v>
      </c>
      <c r="K159" s="38">
        <f t="shared" si="40"/>
        <v>9.0700000000000003E-2</v>
      </c>
      <c r="L159" s="38">
        <f t="shared" si="41"/>
        <v>1E-3</v>
      </c>
      <c r="M159" s="38">
        <f t="shared" si="42"/>
        <v>9.1700000000000004E-2</v>
      </c>
      <c r="N159" s="10">
        <f t="shared" si="43"/>
        <v>2339.5782348512666</v>
      </c>
      <c r="O159" s="13">
        <f t="shared" si="33"/>
        <v>1.237556918112542E-5</v>
      </c>
      <c r="P159" s="43">
        <f t="shared" si="44"/>
        <v>49918.587983664576</v>
      </c>
      <c r="Q159" s="44">
        <f t="shared" si="34"/>
        <v>2.640522679743644E-4</v>
      </c>
      <c r="R159" s="10">
        <v>2328711.7999999998</v>
      </c>
      <c r="S159" s="10">
        <v>259170.46</v>
      </c>
      <c r="T159" s="10">
        <v>0</v>
      </c>
      <c r="U159" s="10"/>
      <c r="V159" s="10">
        <v>212051.33</v>
      </c>
      <c r="W159" s="10">
        <v>2337.9900000000002</v>
      </c>
      <c r="X159" s="10">
        <f t="shared" si="35"/>
        <v>212700.21384494044</v>
      </c>
      <c r="Y159" s="10">
        <f t="shared" si="36"/>
        <v>2339.5782348512666</v>
      </c>
      <c r="Z159" s="10">
        <f t="shared" si="37"/>
        <v>49918.587983664576</v>
      </c>
      <c r="AA159" s="10"/>
      <c r="AB159" s="10"/>
      <c r="AC159" s="10"/>
      <c r="AD159" s="10"/>
      <c r="AE159" s="10"/>
      <c r="AF159" s="10"/>
      <c r="AG159" s="10"/>
      <c r="AH159" s="10"/>
      <c r="AI159" s="10"/>
    </row>
    <row r="160" spans="1:35" x14ac:dyDescent="0.55000000000000004">
      <c r="A160" s="3">
        <v>6497</v>
      </c>
      <c r="B160" s="3" t="s">
        <v>329</v>
      </c>
      <c r="C160" s="3" t="s">
        <v>233</v>
      </c>
      <c r="D160" s="9" t="s">
        <v>330</v>
      </c>
      <c r="E160" s="10">
        <f t="shared" si="30"/>
        <v>227562.69476675513</v>
      </c>
      <c r="F160" s="11">
        <f t="shared" si="31"/>
        <v>1.203728873083973E-3</v>
      </c>
      <c r="G160" s="10">
        <f t="shared" si="38"/>
        <v>55909.751105241186</v>
      </c>
      <c r="H160" s="11">
        <f t="shared" si="32"/>
        <v>2.9574347307364255E-4</v>
      </c>
      <c r="I160" s="11">
        <v>1.1064325486649276E-3</v>
      </c>
      <c r="J160" s="12">
        <f t="shared" si="39"/>
        <v>9.7296324419045418E-5</v>
      </c>
      <c r="K160" s="38">
        <f t="shared" si="40"/>
        <v>9.0700000000000003E-2</v>
      </c>
      <c r="L160" s="38">
        <f t="shared" si="41"/>
        <v>1E-3</v>
      </c>
      <c r="M160" s="38">
        <f t="shared" si="42"/>
        <v>9.1700000000000004E-2</v>
      </c>
      <c r="N160" s="10">
        <f t="shared" si="43"/>
        <v>2503.0892351441234</v>
      </c>
      <c r="O160" s="13">
        <f t="shared" si="33"/>
        <v>1.3240486483678422E-5</v>
      </c>
      <c r="P160" s="43">
        <f t="shared" si="44"/>
        <v>53406.661870097065</v>
      </c>
      <c r="Q160" s="44">
        <f t="shared" si="34"/>
        <v>2.8250298658996414E-4</v>
      </c>
      <c r="R160" s="10">
        <v>2481685.64</v>
      </c>
      <c r="S160" s="10">
        <v>513914.51</v>
      </c>
      <c r="T160" s="10">
        <v>0</v>
      </c>
      <c r="U160" s="10"/>
      <c r="V160" s="10">
        <v>226868.47</v>
      </c>
      <c r="W160" s="10">
        <v>2501.39</v>
      </c>
      <c r="X160" s="10">
        <f t="shared" si="35"/>
        <v>227562.69476675513</v>
      </c>
      <c r="Y160" s="10">
        <f t="shared" si="36"/>
        <v>2503.0892351441234</v>
      </c>
      <c r="Z160" s="10">
        <f t="shared" si="37"/>
        <v>53406.661870097065</v>
      </c>
      <c r="AA160" s="10"/>
      <c r="AB160" s="10"/>
      <c r="AC160" s="10"/>
      <c r="AD160" s="10"/>
      <c r="AE160" s="10"/>
      <c r="AF160" s="10"/>
      <c r="AG160" s="10"/>
      <c r="AH160" s="10"/>
      <c r="AI160" s="10"/>
    </row>
    <row r="161" spans="1:35" x14ac:dyDescent="0.55000000000000004">
      <c r="A161" s="3">
        <v>6498</v>
      </c>
      <c r="B161" s="3" t="s">
        <v>331</v>
      </c>
      <c r="C161" s="3" t="s">
        <v>233</v>
      </c>
      <c r="D161" s="9" t="s">
        <v>332</v>
      </c>
      <c r="E161" s="10">
        <f t="shared" si="30"/>
        <v>58062.481020464358</v>
      </c>
      <c r="F161" s="11">
        <f t="shared" si="31"/>
        <v>3.0713067850976093E-4</v>
      </c>
      <c r="G161" s="10">
        <f t="shared" si="38"/>
        <v>14265.270303189855</v>
      </c>
      <c r="H161" s="11">
        <f t="shared" si="32"/>
        <v>7.5458403952797598E-5</v>
      </c>
      <c r="I161" s="11">
        <v>3.006905971933127E-4</v>
      </c>
      <c r="J161" s="12">
        <f t="shared" si="39"/>
        <v>6.4400813164482303E-6</v>
      </c>
      <c r="K161" s="38">
        <f t="shared" si="40"/>
        <v>9.0700000000000003E-2</v>
      </c>
      <c r="L161" s="38">
        <f t="shared" si="41"/>
        <v>1E-3</v>
      </c>
      <c r="M161" s="38">
        <f t="shared" si="42"/>
        <v>9.1700000000000004E-2</v>
      </c>
      <c r="N161" s="10">
        <f t="shared" si="43"/>
        <v>638.59351252686452</v>
      </c>
      <c r="O161" s="13">
        <f t="shared" si="33"/>
        <v>3.3779414063477586E-6</v>
      </c>
      <c r="P161" s="43">
        <f t="shared" si="44"/>
        <v>13626.67679066299</v>
      </c>
      <c r="Q161" s="44">
        <f t="shared" si="34"/>
        <v>7.2080462546449833E-5</v>
      </c>
      <c r="R161" s="10">
        <v>638206.25</v>
      </c>
      <c r="S161" s="10">
        <v>47909.14</v>
      </c>
      <c r="T161" s="10">
        <v>0</v>
      </c>
      <c r="U161" s="10"/>
      <c r="V161" s="10">
        <v>57885.35</v>
      </c>
      <c r="W161" s="10">
        <v>638.16</v>
      </c>
      <c r="X161" s="10">
        <f t="shared" si="35"/>
        <v>58062.481020464358</v>
      </c>
      <c r="Y161" s="10">
        <f t="shared" si="36"/>
        <v>638.59351252686452</v>
      </c>
      <c r="Z161" s="10">
        <f t="shared" si="37"/>
        <v>13626.67679066299</v>
      </c>
      <c r="AA161" s="10"/>
      <c r="AB161" s="10"/>
      <c r="AC161" s="10"/>
      <c r="AD161" s="10"/>
      <c r="AE161" s="10"/>
      <c r="AF161" s="10"/>
      <c r="AG161" s="10"/>
      <c r="AH161" s="10"/>
      <c r="AI161" s="10"/>
    </row>
    <row r="162" spans="1:35" x14ac:dyDescent="0.55000000000000004">
      <c r="A162" s="3">
        <v>6499</v>
      </c>
      <c r="B162" s="3" t="s">
        <v>333</v>
      </c>
      <c r="C162" s="3" t="s">
        <v>233</v>
      </c>
      <c r="D162" s="9" t="s">
        <v>334</v>
      </c>
      <c r="E162" s="10">
        <f t="shared" si="30"/>
        <v>288744.00037516339</v>
      </c>
      <c r="F162" s="11">
        <f t="shared" si="31"/>
        <v>1.5273570676318537E-3</v>
      </c>
      <c r="G162" s="10">
        <f t="shared" si="38"/>
        <v>70941.551451795138</v>
      </c>
      <c r="H162" s="11">
        <f t="shared" si="32"/>
        <v>3.7525655895147801E-4</v>
      </c>
      <c r="I162" s="11">
        <v>1.583275234313936E-3</v>
      </c>
      <c r="J162" s="12">
        <f t="shared" si="39"/>
        <v>-5.5918166682082269E-5</v>
      </c>
      <c r="K162" s="38">
        <f t="shared" si="40"/>
        <v>9.0700000000000003E-2</v>
      </c>
      <c r="L162" s="38">
        <f t="shared" si="41"/>
        <v>1E-3</v>
      </c>
      <c r="M162" s="38">
        <f t="shared" si="42"/>
        <v>9.1700000000000004E-2</v>
      </c>
      <c r="N162" s="10">
        <f t="shared" si="43"/>
        <v>3176.2562180511482</v>
      </c>
      <c r="O162" s="13">
        <f t="shared" si="33"/>
        <v>1.6801309730927074E-5</v>
      </c>
      <c r="P162" s="43">
        <f t="shared" si="44"/>
        <v>67765.295233743993</v>
      </c>
      <c r="Q162" s="44">
        <f t="shared" si="34"/>
        <v>3.5845524922055097E-4</v>
      </c>
      <c r="R162" s="10">
        <v>3118174.69</v>
      </c>
      <c r="S162" s="10">
        <v>348650.72</v>
      </c>
      <c r="T162" s="10">
        <v>0</v>
      </c>
      <c r="U162" s="10"/>
      <c r="V162" s="10">
        <v>287863.13</v>
      </c>
      <c r="W162" s="10">
        <v>3174.1</v>
      </c>
      <c r="X162" s="10">
        <f t="shared" si="35"/>
        <v>288744.00037516339</v>
      </c>
      <c r="Y162" s="10">
        <f t="shared" si="36"/>
        <v>3176.2562180511482</v>
      </c>
      <c r="Z162" s="10">
        <f t="shared" si="37"/>
        <v>67765.295233743993</v>
      </c>
      <c r="AA162" s="10"/>
      <c r="AB162" s="10"/>
      <c r="AC162" s="10"/>
      <c r="AD162" s="10"/>
      <c r="AE162" s="10"/>
      <c r="AF162" s="10"/>
      <c r="AG162" s="10"/>
      <c r="AH162" s="10"/>
      <c r="AI162" s="10"/>
    </row>
    <row r="163" spans="1:35" x14ac:dyDescent="0.55000000000000004">
      <c r="A163" s="3">
        <v>6500</v>
      </c>
      <c r="B163" s="3" t="s">
        <v>335</v>
      </c>
      <c r="C163" s="3" t="s">
        <v>233</v>
      </c>
      <c r="D163" s="9" t="s">
        <v>336</v>
      </c>
      <c r="E163" s="10">
        <f t="shared" si="30"/>
        <v>101965.32528350176</v>
      </c>
      <c r="F163" s="11">
        <f t="shared" si="31"/>
        <v>5.3936171841765916E-4</v>
      </c>
      <c r="G163" s="10">
        <f t="shared" si="38"/>
        <v>25051.7414523591</v>
      </c>
      <c r="H163" s="11">
        <f t="shared" si="32"/>
        <v>1.3251514945429764E-4</v>
      </c>
      <c r="I163" s="11">
        <v>5.2854714544144923E-4</v>
      </c>
      <c r="J163" s="12">
        <f t="shared" si="39"/>
        <v>1.081457297620993E-5</v>
      </c>
      <c r="K163" s="38">
        <f t="shared" si="40"/>
        <v>9.0700000000000003E-2</v>
      </c>
      <c r="L163" s="38">
        <f t="shared" si="41"/>
        <v>1E-3</v>
      </c>
      <c r="M163" s="38">
        <f t="shared" si="42"/>
        <v>9.1700000000000004E-2</v>
      </c>
      <c r="N163" s="10">
        <f t="shared" si="43"/>
        <v>1121.5113438079534</v>
      </c>
      <c r="O163" s="13">
        <f t="shared" si="33"/>
        <v>5.932411669744658E-6</v>
      </c>
      <c r="P163" s="43">
        <f t="shared" si="44"/>
        <v>23930.230108551146</v>
      </c>
      <c r="Q163" s="44">
        <f t="shared" si="34"/>
        <v>1.2658273778455296E-4</v>
      </c>
      <c r="R163" s="10">
        <v>1118558.21</v>
      </c>
      <c r="S163" s="10">
        <v>91043.95</v>
      </c>
      <c r="T163" s="10">
        <v>0</v>
      </c>
      <c r="U163" s="10"/>
      <c r="V163" s="10">
        <v>101654.26</v>
      </c>
      <c r="W163" s="10">
        <v>1120.75</v>
      </c>
      <c r="X163" s="10">
        <f t="shared" si="35"/>
        <v>101965.32528350176</v>
      </c>
      <c r="Y163" s="10">
        <f t="shared" si="36"/>
        <v>1121.5113438079534</v>
      </c>
      <c r="Z163" s="10">
        <f t="shared" si="37"/>
        <v>23930.230108551146</v>
      </c>
      <c r="AA163" s="10"/>
      <c r="AB163" s="10"/>
      <c r="AC163" s="10"/>
      <c r="AD163" s="10"/>
      <c r="AE163" s="10"/>
      <c r="AF163" s="10"/>
      <c r="AG163" s="10"/>
      <c r="AH163" s="10"/>
      <c r="AI163" s="10"/>
    </row>
    <row r="164" spans="1:35" x14ac:dyDescent="0.55000000000000004">
      <c r="A164" s="3">
        <v>6501</v>
      </c>
      <c r="B164" s="3" t="s">
        <v>337</v>
      </c>
      <c r="C164" s="3" t="s">
        <v>233</v>
      </c>
      <c r="D164" s="9" t="s">
        <v>338</v>
      </c>
      <c r="E164" s="10">
        <f t="shared" si="30"/>
        <v>159133.22721447112</v>
      </c>
      <c r="F164" s="11">
        <f t="shared" si="31"/>
        <v>8.4176037931624702E-4</v>
      </c>
      <c r="G164" s="10">
        <f t="shared" si="38"/>
        <v>39097.246430943756</v>
      </c>
      <c r="H164" s="11">
        <f t="shared" si="32"/>
        <v>2.0681106995698012E-4</v>
      </c>
      <c r="I164" s="11">
        <v>8.4056291925744913E-4</v>
      </c>
      <c r="J164" s="12">
        <f t="shared" si="39"/>
        <v>1.1974600587978971E-6</v>
      </c>
      <c r="K164" s="38">
        <f t="shared" si="40"/>
        <v>9.0700000000000003E-2</v>
      </c>
      <c r="L164" s="38">
        <f t="shared" si="41"/>
        <v>1E-3</v>
      </c>
      <c r="M164" s="38">
        <f t="shared" si="42"/>
        <v>9.1700000000000004E-2</v>
      </c>
      <c r="N164" s="10">
        <f t="shared" si="43"/>
        <v>1750.2881922413483</v>
      </c>
      <c r="O164" s="13">
        <f t="shared" si="33"/>
        <v>9.2584262784299624E-6</v>
      </c>
      <c r="P164" s="43">
        <f t="shared" si="44"/>
        <v>37346.958238702406</v>
      </c>
      <c r="Q164" s="44">
        <f t="shared" si="34"/>
        <v>1.9755264367855014E-4</v>
      </c>
      <c r="R164" s="10">
        <v>1749148.47</v>
      </c>
      <c r="S164" s="10">
        <v>80495.05</v>
      </c>
      <c r="T164" s="10">
        <v>0</v>
      </c>
      <c r="U164" s="10"/>
      <c r="V164" s="10">
        <v>158647.76</v>
      </c>
      <c r="W164" s="10">
        <v>1749.1</v>
      </c>
      <c r="X164" s="10">
        <f t="shared" si="35"/>
        <v>159133.22721447112</v>
      </c>
      <c r="Y164" s="10">
        <f t="shared" si="36"/>
        <v>1750.2881922413483</v>
      </c>
      <c r="Z164" s="10">
        <f t="shared" si="37"/>
        <v>37346.958238702406</v>
      </c>
      <c r="AA164" s="10"/>
      <c r="AB164" s="10"/>
      <c r="AC164" s="10"/>
      <c r="AD164" s="10"/>
      <c r="AE164" s="10"/>
      <c r="AF164" s="10"/>
      <c r="AG164" s="10"/>
      <c r="AH164" s="10"/>
      <c r="AI164" s="10"/>
    </row>
    <row r="165" spans="1:35" x14ac:dyDescent="0.55000000000000004">
      <c r="A165" s="3">
        <v>6502</v>
      </c>
      <c r="B165" s="3" t="s">
        <v>339</v>
      </c>
      <c r="C165" s="3" t="s">
        <v>233</v>
      </c>
      <c r="D165" s="9" t="s">
        <v>340</v>
      </c>
      <c r="E165" s="10">
        <f t="shared" si="30"/>
        <v>1769541.6148020136</v>
      </c>
      <c r="F165" s="11">
        <f t="shared" si="31"/>
        <v>9.3602703028458009E-3</v>
      </c>
      <c r="G165" s="10">
        <f t="shared" si="38"/>
        <v>434757.32500935596</v>
      </c>
      <c r="H165" s="11">
        <f t="shared" si="32"/>
        <v>2.2997176467562577E-3</v>
      </c>
      <c r="I165" s="11">
        <v>9.3867830241438164E-3</v>
      </c>
      <c r="J165" s="12">
        <f t="shared" si="39"/>
        <v>-2.6512721298015476E-5</v>
      </c>
      <c r="K165" s="38">
        <f t="shared" si="40"/>
        <v>9.0700000000000003E-2</v>
      </c>
      <c r="L165" s="38">
        <f t="shared" si="41"/>
        <v>1E-3</v>
      </c>
      <c r="M165" s="38">
        <f t="shared" si="42"/>
        <v>9.1700000000000004E-2</v>
      </c>
      <c r="N165" s="10">
        <f t="shared" si="43"/>
        <v>19463.813110748142</v>
      </c>
      <c r="O165" s="13">
        <f t="shared" si="33"/>
        <v>1.0295691851308094E-4</v>
      </c>
      <c r="P165" s="43">
        <f t="shared" si="44"/>
        <v>415293.51189860783</v>
      </c>
      <c r="Q165" s="44">
        <f t="shared" si="34"/>
        <v>2.1967607282431766E-3</v>
      </c>
      <c r="R165" s="10">
        <v>19436566.07</v>
      </c>
      <c r="S165" s="10">
        <v>2944042.42</v>
      </c>
      <c r="T165" s="10">
        <v>0</v>
      </c>
      <c r="U165" s="10"/>
      <c r="V165" s="10">
        <v>1764143.28</v>
      </c>
      <c r="W165" s="10">
        <v>19450.600000000002</v>
      </c>
      <c r="X165" s="10">
        <f t="shared" si="35"/>
        <v>1769541.6148020136</v>
      </c>
      <c r="Y165" s="10">
        <f t="shared" si="36"/>
        <v>19463.813110748142</v>
      </c>
      <c r="Z165" s="10">
        <f t="shared" si="37"/>
        <v>415293.51189860783</v>
      </c>
      <c r="AA165" s="10"/>
      <c r="AB165" s="10"/>
      <c r="AC165" s="10"/>
      <c r="AD165" s="10"/>
      <c r="AE165" s="10"/>
      <c r="AF165" s="10"/>
      <c r="AG165" s="10"/>
      <c r="AH165" s="10"/>
      <c r="AI165" s="10"/>
    </row>
    <row r="166" spans="1:35" x14ac:dyDescent="0.55000000000000004">
      <c r="A166" s="3">
        <v>6435</v>
      </c>
      <c r="B166" s="3" t="s">
        <v>341</v>
      </c>
      <c r="C166" s="3" t="s">
        <v>342</v>
      </c>
      <c r="D166" s="9" t="s">
        <v>343</v>
      </c>
      <c r="E166" s="10">
        <f t="shared" si="30"/>
        <v>2231.327102274468</v>
      </c>
      <c r="F166" s="11">
        <f t="shared" si="31"/>
        <v>1.1802957690651147E-5</v>
      </c>
      <c r="G166" s="10">
        <f t="shared" si="38"/>
        <v>548.19654327884268</v>
      </c>
      <c r="H166" s="11">
        <f t="shared" si="32"/>
        <v>2.8997723372274517E-6</v>
      </c>
      <c r="I166" s="11">
        <v>2.0338172827153021E-5</v>
      </c>
      <c r="J166" s="12">
        <f t="shared" si="39"/>
        <v>-8.5352151365018737E-6</v>
      </c>
      <c r="K166" s="38">
        <f t="shared" si="40"/>
        <v>9.0700000000000003E-2</v>
      </c>
      <c r="L166" s="38">
        <f t="shared" si="41"/>
        <v>1E-3</v>
      </c>
      <c r="M166" s="38">
        <f t="shared" si="42"/>
        <v>9.1700000000000004E-2</v>
      </c>
      <c r="N166" s="10">
        <f t="shared" si="43"/>
        <v>24.526650043928562</v>
      </c>
      <c r="O166" s="13">
        <f t="shared" si="33"/>
        <v>1.2973759538295033E-7</v>
      </c>
      <c r="P166" s="43">
        <f t="shared" si="44"/>
        <v>523.66989323491407</v>
      </c>
      <c r="Q166" s="44">
        <f t="shared" si="34"/>
        <v>2.770034741844501E-6</v>
      </c>
      <c r="R166" s="10">
        <v>24525.41</v>
      </c>
      <c r="S166" s="10">
        <v>0</v>
      </c>
      <c r="T166" s="10">
        <v>0</v>
      </c>
      <c r="U166" s="10"/>
      <c r="V166" s="10">
        <v>2224.52</v>
      </c>
      <c r="W166" s="10">
        <v>24.51</v>
      </c>
      <c r="X166" s="10">
        <f t="shared" si="35"/>
        <v>2231.327102274468</v>
      </c>
      <c r="Y166" s="10">
        <f t="shared" si="36"/>
        <v>24.526650043928562</v>
      </c>
      <c r="Z166" s="10">
        <f t="shared" si="37"/>
        <v>523.66989323491407</v>
      </c>
      <c r="AA166" s="10"/>
      <c r="AB166" s="10"/>
      <c r="AC166" s="10"/>
      <c r="AD166" s="10"/>
      <c r="AE166" s="10"/>
      <c r="AF166" s="10"/>
      <c r="AG166" s="10"/>
      <c r="AH166" s="10"/>
      <c r="AI166" s="10"/>
    </row>
    <row r="167" spans="1:35" x14ac:dyDescent="0.55000000000000004">
      <c r="A167" s="3">
        <v>6720</v>
      </c>
      <c r="B167" s="3" t="s">
        <v>344</v>
      </c>
      <c r="C167" s="3" t="s">
        <v>342</v>
      </c>
      <c r="D167" s="9" t="s">
        <v>345</v>
      </c>
      <c r="E167" s="10">
        <f t="shared" si="30"/>
        <v>4064.5196166671535</v>
      </c>
      <c r="F167" s="11">
        <f t="shared" si="31"/>
        <v>2.1499919496089639E-5</v>
      </c>
      <c r="G167" s="10">
        <f t="shared" si="38"/>
        <v>998.61197907109988</v>
      </c>
      <c r="H167" s="11">
        <f t="shared" si="32"/>
        <v>5.2823160379933281E-6</v>
      </c>
      <c r="I167" s="11">
        <v>2.2253069452811017E-5</v>
      </c>
      <c r="J167" s="12">
        <f t="shared" si="39"/>
        <v>-7.5314995672137814E-7</v>
      </c>
      <c r="K167" s="38">
        <f t="shared" si="40"/>
        <v>9.0700000000000003E-2</v>
      </c>
      <c r="L167" s="38">
        <f t="shared" si="41"/>
        <v>1E-3</v>
      </c>
      <c r="M167" s="38">
        <f t="shared" si="42"/>
        <v>9.1700000000000004E-2</v>
      </c>
      <c r="N167" s="10">
        <f t="shared" si="43"/>
        <v>44.71035185486447</v>
      </c>
      <c r="O167" s="13">
        <f t="shared" si="33"/>
        <v>2.3650247905794452E-7</v>
      </c>
      <c r="P167" s="43">
        <f t="shared" si="44"/>
        <v>953.9016272162354</v>
      </c>
      <c r="Q167" s="44">
        <f t="shared" si="34"/>
        <v>5.0458135589353839E-6</v>
      </c>
      <c r="R167" s="10">
        <v>44676</v>
      </c>
      <c r="S167" s="10">
        <v>0</v>
      </c>
      <c r="T167" s="10">
        <v>0</v>
      </c>
      <c r="U167" s="10"/>
      <c r="V167" s="10">
        <v>4052.12</v>
      </c>
      <c r="W167" s="10">
        <v>44.68</v>
      </c>
      <c r="X167" s="10">
        <f t="shared" si="35"/>
        <v>4064.5196166671535</v>
      </c>
      <c r="Y167" s="10">
        <f t="shared" si="36"/>
        <v>44.71035185486447</v>
      </c>
      <c r="Z167" s="10">
        <f t="shared" si="37"/>
        <v>953.9016272162354</v>
      </c>
      <c r="AA167" s="10"/>
      <c r="AB167" s="10"/>
      <c r="AC167" s="10"/>
      <c r="AD167" s="10"/>
      <c r="AE167" s="10"/>
      <c r="AF167" s="10"/>
      <c r="AG167" s="10"/>
      <c r="AH167" s="10"/>
      <c r="AI167" s="10"/>
    </row>
    <row r="168" spans="1:35" x14ac:dyDescent="0.55000000000000004">
      <c r="A168" s="3">
        <v>6725</v>
      </c>
      <c r="B168" s="3" t="s">
        <v>346</v>
      </c>
      <c r="C168" s="3" t="s">
        <v>342</v>
      </c>
      <c r="D168" s="9" t="s">
        <v>347</v>
      </c>
      <c r="E168" s="10">
        <f t="shared" si="30"/>
        <v>35651.94326642144</v>
      </c>
      <c r="F168" s="11">
        <f t="shared" si="31"/>
        <v>1.8858659384100751E-4</v>
      </c>
      <c r="G168" s="10">
        <f t="shared" si="38"/>
        <v>8759.0363745429713</v>
      </c>
      <c r="H168" s="11">
        <f t="shared" si="32"/>
        <v>4.6332308532542698E-5</v>
      </c>
      <c r="I168" s="11">
        <v>1.4852837237933452E-4</v>
      </c>
      <c r="J168" s="12">
        <f t="shared" si="39"/>
        <v>4.005822146167299E-5</v>
      </c>
      <c r="K168" s="38">
        <f t="shared" si="40"/>
        <v>9.0700000000000003E-2</v>
      </c>
      <c r="L168" s="38">
        <f t="shared" si="41"/>
        <v>1E-3</v>
      </c>
      <c r="M168" s="38">
        <f t="shared" si="42"/>
        <v>9.1700000000000004E-2</v>
      </c>
      <c r="N168" s="10">
        <f t="shared" si="43"/>
        <v>391.8860338720238</v>
      </c>
      <c r="O168" s="13">
        <f t="shared" si="33"/>
        <v>2.0729431702925747E-6</v>
      </c>
      <c r="P168" s="43">
        <f t="shared" si="44"/>
        <v>8367.1503406709471</v>
      </c>
      <c r="Q168" s="44">
        <f t="shared" si="34"/>
        <v>4.4259365362250123E-5</v>
      </c>
      <c r="R168" s="10">
        <v>391874.53</v>
      </c>
      <c r="S168" s="10">
        <v>0</v>
      </c>
      <c r="T168" s="10">
        <v>0</v>
      </c>
      <c r="U168" s="10"/>
      <c r="V168" s="10">
        <v>35543.18</v>
      </c>
      <c r="W168" s="10">
        <v>391.62</v>
      </c>
      <c r="X168" s="10">
        <f t="shared" si="35"/>
        <v>35651.94326642144</v>
      </c>
      <c r="Y168" s="10">
        <f t="shared" si="36"/>
        <v>391.8860338720238</v>
      </c>
      <c r="Z168" s="10">
        <f t="shared" si="37"/>
        <v>8367.1503406709471</v>
      </c>
      <c r="AA168" s="10"/>
      <c r="AB168" s="10"/>
      <c r="AC168" s="10"/>
      <c r="AD168" s="10"/>
      <c r="AE168" s="10"/>
      <c r="AF168" s="10"/>
      <c r="AG168" s="10"/>
      <c r="AH168" s="10"/>
      <c r="AI168" s="10"/>
    </row>
    <row r="169" spans="1:35" x14ac:dyDescent="0.55000000000000004">
      <c r="A169" s="3">
        <v>6740</v>
      </c>
      <c r="B169" s="3" t="s">
        <v>348</v>
      </c>
      <c r="C169" s="3" t="s">
        <v>342</v>
      </c>
      <c r="D169" s="9" t="s">
        <v>349</v>
      </c>
      <c r="E169" s="10">
        <f t="shared" si="30"/>
        <v>3645.3408293150505</v>
      </c>
      <c r="F169" s="11">
        <f t="shared" si="31"/>
        <v>1.9282606988706872E-5</v>
      </c>
      <c r="G169" s="10">
        <f t="shared" si="38"/>
        <v>895.61182069584675</v>
      </c>
      <c r="H169" s="11">
        <f t="shared" si="32"/>
        <v>4.7374804062321804E-6</v>
      </c>
      <c r="I169" s="11">
        <v>1.8596426658962175E-5</v>
      </c>
      <c r="J169" s="12">
        <f t="shared" si="39"/>
        <v>6.8618032974469739E-7</v>
      </c>
      <c r="K169" s="38">
        <f t="shared" si="40"/>
        <v>9.0700000000000003E-2</v>
      </c>
      <c r="L169" s="38">
        <f t="shared" si="41"/>
        <v>1E-3</v>
      </c>
      <c r="M169" s="38">
        <f t="shared" si="42"/>
        <v>9.1700000000000004E-2</v>
      </c>
      <c r="N169" s="10">
        <f t="shared" si="43"/>
        <v>40.08721341329165</v>
      </c>
      <c r="O169" s="13">
        <f t="shared" si="33"/>
        <v>2.1204765691721708E-7</v>
      </c>
      <c r="P169" s="43">
        <f t="shared" si="44"/>
        <v>855.52460728255505</v>
      </c>
      <c r="Q169" s="44">
        <f t="shared" si="34"/>
        <v>4.5254327493149633E-6</v>
      </c>
      <c r="R169" s="10">
        <v>40068.199999999997</v>
      </c>
      <c r="S169" s="10">
        <v>0</v>
      </c>
      <c r="T169" s="10">
        <v>0</v>
      </c>
      <c r="U169" s="10"/>
      <c r="V169" s="10">
        <v>3634.22</v>
      </c>
      <c r="W169" s="10">
        <v>40.06</v>
      </c>
      <c r="X169" s="10">
        <f t="shared" si="35"/>
        <v>3645.3408293150505</v>
      </c>
      <c r="Y169" s="10">
        <f t="shared" si="36"/>
        <v>40.08721341329165</v>
      </c>
      <c r="Z169" s="10">
        <f t="shared" si="37"/>
        <v>855.52460728255505</v>
      </c>
      <c r="AA169" s="10"/>
      <c r="AB169" s="10"/>
      <c r="AC169" s="10"/>
      <c r="AD169" s="10"/>
      <c r="AE169" s="10"/>
      <c r="AF169" s="10"/>
      <c r="AG169" s="10"/>
      <c r="AH169" s="10"/>
      <c r="AI169" s="10"/>
    </row>
    <row r="170" spans="1:35" x14ac:dyDescent="0.55000000000000004">
      <c r="A170" s="3">
        <v>7689</v>
      </c>
      <c r="B170" s="3" t="s">
        <v>350</v>
      </c>
      <c r="C170" s="3" t="s">
        <v>342</v>
      </c>
      <c r="D170" s="9" t="s">
        <v>351</v>
      </c>
      <c r="E170" s="10">
        <f t="shared" si="30"/>
        <v>2850.3355091917442</v>
      </c>
      <c r="F170" s="11">
        <f t="shared" si="31"/>
        <v>1.5077300582625432E-5</v>
      </c>
      <c r="G170" s="10">
        <f t="shared" si="38"/>
        <v>700.29618588731137</v>
      </c>
      <c r="H170" s="11">
        <f t="shared" si="32"/>
        <v>3.7043274580974403E-6</v>
      </c>
      <c r="I170" s="11">
        <v>4.0084133949923755E-5</v>
      </c>
      <c r="J170" s="12">
        <f t="shared" si="39"/>
        <v>-2.5006833367298324E-5</v>
      </c>
      <c r="K170" s="38">
        <f t="shared" si="40"/>
        <v>9.0700000000000003E-2</v>
      </c>
      <c r="L170" s="38">
        <f t="shared" si="41"/>
        <v>1E-3</v>
      </c>
      <c r="M170" s="38">
        <f t="shared" si="42"/>
        <v>9.1700000000000004E-2</v>
      </c>
      <c r="N170" s="10">
        <f t="shared" si="43"/>
        <v>31.351282981488446</v>
      </c>
      <c r="O170" s="13">
        <f t="shared" si="33"/>
        <v>1.658375709240242E-7</v>
      </c>
      <c r="P170" s="43">
        <f t="shared" si="44"/>
        <v>668.94490290582291</v>
      </c>
      <c r="Q170" s="44">
        <f t="shared" si="34"/>
        <v>3.538489887173416E-6</v>
      </c>
      <c r="R170" s="10">
        <v>31329.95</v>
      </c>
      <c r="S170" s="10">
        <v>42824.88</v>
      </c>
      <c r="T170" s="10">
        <v>0</v>
      </c>
      <c r="U170" s="10"/>
      <c r="V170" s="10">
        <v>2841.64</v>
      </c>
      <c r="W170" s="10">
        <v>31.33</v>
      </c>
      <c r="X170" s="10">
        <f t="shared" si="35"/>
        <v>2850.3355091917442</v>
      </c>
      <c r="Y170" s="10">
        <f t="shared" si="36"/>
        <v>31.351282981488446</v>
      </c>
      <c r="Z170" s="10">
        <f t="shared" si="37"/>
        <v>668.94490290582291</v>
      </c>
      <c r="AA170" s="10"/>
      <c r="AB170" s="10"/>
      <c r="AC170" s="10"/>
      <c r="AD170" s="10"/>
      <c r="AE170" s="10"/>
      <c r="AF170" s="10"/>
      <c r="AG170" s="10"/>
      <c r="AH170" s="10"/>
      <c r="AI170" s="10"/>
    </row>
    <row r="171" spans="1:35" x14ac:dyDescent="0.55000000000000004">
      <c r="A171" s="3">
        <v>6348</v>
      </c>
      <c r="B171" s="3" t="s">
        <v>352</v>
      </c>
      <c r="C171" s="3" t="s">
        <v>342</v>
      </c>
      <c r="D171" s="9" t="s">
        <v>353</v>
      </c>
      <c r="E171" s="10">
        <f t="shared" si="30"/>
        <v>57930.678932266062</v>
      </c>
      <c r="F171" s="11">
        <f t="shared" si="31"/>
        <v>3.0643349051390044E-4</v>
      </c>
      <c r="G171" s="10">
        <f t="shared" si="38"/>
        <v>14232.98676965121</v>
      </c>
      <c r="H171" s="11">
        <f t="shared" si="32"/>
        <v>7.5287635095074796E-5</v>
      </c>
      <c r="I171" s="11">
        <v>3.4734229366874546E-4</v>
      </c>
      <c r="J171" s="12">
        <f t="shared" si="39"/>
        <v>-4.0908803154845021E-5</v>
      </c>
      <c r="K171" s="38">
        <f t="shared" si="40"/>
        <v>9.0700000000000003E-2</v>
      </c>
      <c r="L171" s="38">
        <f t="shared" si="41"/>
        <v>1E-3</v>
      </c>
      <c r="M171" s="38">
        <f t="shared" si="42"/>
        <v>9.1700000000000004E-2</v>
      </c>
      <c r="N171" s="10">
        <f t="shared" si="43"/>
        <v>637.24259544978167</v>
      </c>
      <c r="O171" s="13">
        <f t="shared" si="33"/>
        <v>3.370795516761183E-6</v>
      </c>
      <c r="P171" s="43">
        <f t="shared" si="44"/>
        <v>13595.744174201429</v>
      </c>
      <c r="Q171" s="44">
        <f t="shared" si="34"/>
        <v>7.1916839578313617E-5</v>
      </c>
      <c r="R171" s="10">
        <v>636759.02</v>
      </c>
      <c r="S171" s="10">
        <v>1138586.78</v>
      </c>
      <c r="T171" s="10">
        <v>0</v>
      </c>
      <c r="U171" s="10"/>
      <c r="V171" s="10">
        <v>57753.95</v>
      </c>
      <c r="W171" s="10">
        <v>636.80999999999995</v>
      </c>
      <c r="X171" s="10">
        <f t="shared" si="35"/>
        <v>57930.678932266062</v>
      </c>
      <c r="Y171" s="10">
        <f t="shared" si="36"/>
        <v>637.24259544978167</v>
      </c>
      <c r="Z171" s="10">
        <f t="shared" si="37"/>
        <v>13595.744174201429</v>
      </c>
      <c r="AA171" s="10"/>
      <c r="AB171" s="10"/>
      <c r="AC171" s="10"/>
      <c r="AD171" s="10"/>
      <c r="AE171" s="10"/>
      <c r="AF171" s="10"/>
      <c r="AG171" s="10"/>
      <c r="AH171" s="10"/>
      <c r="AI171" s="10"/>
    </row>
    <row r="172" spans="1:35" x14ac:dyDescent="0.55000000000000004">
      <c r="A172" s="3">
        <v>6739</v>
      </c>
      <c r="B172" s="3" t="s">
        <v>354</v>
      </c>
      <c r="C172" s="3" t="s">
        <v>342</v>
      </c>
      <c r="D172" s="9" t="s">
        <v>355</v>
      </c>
      <c r="E172" s="10">
        <f t="shared" si="30"/>
        <v>76926.088164926885</v>
      </c>
      <c r="F172" s="11">
        <f t="shared" si="31"/>
        <v>4.0691271261502721E-4</v>
      </c>
      <c r="G172" s="10">
        <f t="shared" si="38"/>
        <v>18899.988973265798</v>
      </c>
      <c r="H172" s="11">
        <f t="shared" si="32"/>
        <v>9.9974481544118154E-5</v>
      </c>
      <c r="I172" s="11">
        <v>3.68355680125781E-4</v>
      </c>
      <c r="J172" s="12">
        <f t="shared" si="39"/>
        <v>3.8557032489246201E-5</v>
      </c>
      <c r="K172" s="38">
        <f t="shared" si="40"/>
        <v>9.0700000000000003E-2</v>
      </c>
      <c r="L172" s="38">
        <f t="shared" si="41"/>
        <v>1E-3</v>
      </c>
      <c r="M172" s="38">
        <f t="shared" si="42"/>
        <v>9.1700000000000004E-2</v>
      </c>
      <c r="N172" s="10">
        <f t="shared" si="43"/>
        <v>846.21445708477142</v>
      </c>
      <c r="O172" s="13">
        <f t="shared" si="33"/>
        <v>4.4761852370313378E-6</v>
      </c>
      <c r="P172" s="43">
        <f t="shared" si="44"/>
        <v>18053.774516181027</v>
      </c>
      <c r="Q172" s="44">
        <f t="shared" si="34"/>
        <v>9.5498296307086817E-5</v>
      </c>
      <c r="R172" s="10">
        <v>845550.07</v>
      </c>
      <c r="S172" s="10">
        <v>1239626.1200000001</v>
      </c>
      <c r="T172" s="10">
        <v>0</v>
      </c>
      <c r="U172" s="10"/>
      <c r="V172" s="10">
        <v>76691.41</v>
      </c>
      <c r="W172" s="10">
        <v>845.64</v>
      </c>
      <c r="X172" s="10">
        <f t="shared" si="35"/>
        <v>76926.088164926885</v>
      </c>
      <c r="Y172" s="10">
        <f t="shared" si="36"/>
        <v>846.21445708477142</v>
      </c>
      <c r="Z172" s="10">
        <f t="shared" si="37"/>
        <v>18053.774516181027</v>
      </c>
      <c r="AA172" s="10"/>
      <c r="AB172" s="10"/>
      <c r="AC172" s="10"/>
      <c r="AD172" s="10"/>
      <c r="AE172" s="10"/>
      <c r="AF172" s="10"/>
      <c r="AG172" s="10"/>
      <c r="AH172" s="10"/>
      <c r="AI172" s="10"/>
    </row>
    <row r="173" spans="1:35" x14ac:dyDescent="0.55000000000000004">
      <c r="A173" s="3">
        <v>6347</v>
      </c>
      <c r="B173" s="3" t="s">
        <v>356</v>
      </c>
      <c r="C173" s="3" t="s">
        <v>342</v>
      </c>
      <c r="D173" s="9" t="s">
        <v>357</v>
      </c>
      <c r="E173" s="10">
        <f t="shared" si="30"/>
        <v>0</v>
      </c>
      <c r="F173" s="11">
        <f t="shared" si="31"/>
        <v>0</v>
      </c>
      <c r="G173" s="10">
        <f t="shared" si="38"/>
        <v>0</v>
      </c>
      <c r="H173" s="11">
        <f t="shared" si="32"/>
        <v>0</v>
      </c>
      <c r="I173" s="11">
        <v>0</v>
      </c>
      <c r="J173" s="12">
        <f t="shared" si="39"/>
        <v>0</v>
      </c>
      <c r="K173" s="38">
        <f t="shared" si="40"/>
        <v>9.0700000000000003E-2</v>
      </c>
      <c r="L173" s="38">
        <f t="shared" si="41"/>
        <v>1E-3</v>
      </c>
      <c r="M173" s="38">
        <f t="shared" si="42"/>
        <v>9.1700000000000004E-2</v>
      </c>
      <c r="N173" s="10">
        <f t="shared" si="43"/>
        <v>0</v>
      </c>
      <c r="O173" s="13">
        <f t="shared" si="33"/>
        <v>0</v>
      </c>
      <c r="P173" s="43">
        <f t="shared" si="44"/>
        <v>0</v>
      </c>
      <c r="Q173" s="44">
        <f t="shared" si="34"/>
        <v>0</v>
      </c>
      <c r="R173" s="10">
        <v>0</v>
      </c>
      <c r="S173" s="10">
        <v>268950.82</v>
      </c>
      <c r="T173" s="10">
        <v>0</v>
      </c>
      <c r="U173" s="10"/>
      <c r="V173" s="10">
        <v>0</v>
      </c>
      <c r="W173" s="10">
        <v>0</v>
      </c>
      <c r="X173" s="10">
        <f t="shared" si="35"/>
        <v>0</v>
      </c>
      <c r="Y173" s="10">
        <f t="shared" si="36"/>
        <v>0</v>
      </c>
      <c r="Z173" s="10">
        <f t="shared" si="37"/>
        <v>0</v>
      </c>
      <c r="AA173" s="10"/>
      <c r="AB173" s="10"/>
      <c r="AC173" s="10"/>
      <c r="AD173" s="10"/>
      <c r="AE173" s="10"/>
      <c r="AF173" s="10"/>
      <c r="AG173" s="10"/>
      <c r="AH173" s="10"/>
      <c r="AI173" s="10"/>
    </row>
    <row r="174" spans="1:35" x14ac:dyDescent="0.55000000000000004">
      <c r="A174" s="3">
        <v>6741</v>
      </c>
      <c r="B174" s="3" t="s">
        <v>358</v>
      </c>
      <c r="C174" s="3" t="s">
        <v>342</v>
      </c>
      <c r="D174" s="9" t="s">
        <v>359</v>
      </c>
      <c r="E174" s="10">
        <f t="shared" si="30"/>
        <v>5030.0652034226805</v>
      </c>
      <c r="F174" s="11">
        <f t="shared" si="31"/>
        <v>2.6607325621015829E-5</v>
      </c>
      <c r="G174" s="10">
        <f t="shared" si="38"/>
        <v>1235.7929387897268</v>
      </c>
      <c r="H174" s="11">
        <f t="shared" si="32"/>
        <v>6.5369222450946654E-6</v>
      </c>
      <c r="I174" s="11">
        <v>3.1652939038845375E-5</v>
      </c>
      <c r="J174" s="12">
        <f t="shared" si="39"/>
        <v>-5.0456134178295454E-6</v>
      </c>
      <c r="K174" s="38">
        <f t="shared" si="40"/>
        <v>9.0700000000000003E-2</v>
      </c>
      <c r="L174" s="38">
        <f t="shared" si="41"/>
        <v>1E-3</v>
      </c>
      <c r="M174" s="38">
        <f t="shared" si="42"/>
        <v>9.1700000000000004E-2</v>
      </c>
      <c r="N174" s="10">
        <f t="shared" si="43"/>
        <v>55.28753222876594</v>
      </c>
      <c r="O174" s="13">
        <f t="shared" si="33"/>
        <v>2.9245214789506348E-7</v>
      </c>
      <c r="P174" s="43">
        <f t="shared" si="44"/>
        <v>1180.5054065609609</v>
      </c>
      <c r="Q174" s="44">
        <f t="shared" si="34"/>
        <v>6.244470097199602E-6</v>
      </c>
      <c r="R174" s="10">
        <v>53989.69</v>
      </c>
      <c r="S174" s="10">
        <v>0</v>
      </c>
      <c r="T174" s="10">
        <v>0</v>
      </c>
      <c r="U174" s="10"/>
      <c r="V174" s="10">
        <v>5014.72</v>
      </c>
      <c r="W174" s="10">
        <v>55.25</v>
      </c>
      <c r="X174" s="10">
        <f t="shared" si="35"/>
        <v>5030.0652034226805</v>
      </c>
      <c r="Y174" s="10">
        <f t="shared" si="36"/>
        <v>55.28753222876594</v>
      </c>
      <c r="Z174" s="10">
        <f t="shared" si="37"/>
        <v>1180.5054065609609</v>
      </c>
      <c r="AA174" s="10"/>
      <c r="AB174" s="10"/>
      <c r="AC174" s="10"/>
      <c r="AD174" s="10"/>
      <c r="AE174" s="10"/>
      <c r="AF174" s="10"/>
      <c r="AG174" s="10"/>
      <c r="AH174" s="10"/>
      <c r="AI174" s="10"/>
    </row>
    <row r="175" spans="1:35" x14ac:dyDescent="0.55000000000000004">
      <c r="A175" s="3">
        <v>6709</v>
      </c>
      <c r="B175" s="3" t="s">
        <v>360</v>
      </c>
      <c r="C175" s="3" t="s">
        <v>342</v>
      </c>
      <c r="D175" s="9" t="s">
        <v>361</v>
      </c>
      <c r="E175" s="10">
        <f t="shared" si="30"/>
        <v>51068.143417673702</v>
      </c>
      <c r="F175" s="11">
        <f t="shared" si="31"/>
        <v>2.7013302329564263E-4</v>
      </c>
      <c r="G175" s="10">
        <f t="shared" si="38"/>
        <v>12546.917868478567</v>
      </c>
      <c r="H175" s="11">
        <f t="shared" si="32"/>
        <v>6.6368906915876855E-5</v>
      </c>
      <c r="I175" s="11">
        <v>2.3470918721743119E-4</v>
      </c>
      <c r="J175" s="12">
        <f t="shared" si="39"/>
        <v>3.5423836078211441E-5</v>
      </c>
      <c r="K175" s="38">
        <f t="shared" si="40"/>
        <v>9.0700000000000003E-2</v>
      </c>
      <c r="L175" s="38">
        <f t="shared" si="41"/>
        <v>1E-3</v>
      </c>
      <c r="M175" s="38">
        <f t="shared" si="42"/>
        <v>9.1700000000000004E-2</v>
      </c>
      <c r="N175" s="10">
        <f t="shared" si="43"/>
        <v>561.74134103058907</v>
      </c>
      <c r="O175" s="13">
        <f t="shared" si="33"/>
        <v>2.9714196876447568E-6</v>
      </c>
      <c r="P175" s="43">
        <f t="shared" si="44"/>
        <v>11985.176527447979</v>
      </c>
      <c r="Q175" s="44">
        <f t="shared" si="34"/>
        <v>6.3397487228232101E-5</v>
      </c>
      <c r="R175" s="10">
        <v>561325.64</v>
      </c>
      <c r="S175" s="10">
        <v>45421.25</v>
      </c>
      <c r="T175" s="10">
        <v>0</v>
      </c>
      <c r="U175" s="10"/>
      <c r="V175" s="10">
        <v>50912.35</v>
      </c>
      <c r="W175" s="10">
        <v>561.36</v>
      </c>
      <c r="X175" s="10">
        <f t="shared" si="35"/>
        <v>51068.143417673702</v>
      </c>
      <c r="Y175" s="10">
        <f t="shared" si="36"/>
        <v>561.74134103058907</v>
      </c>
      <c r="Z175" s="10">
        <f t="shared" si="37"/>
        <v>11985.176527447979</v>
      </c>
      <c r="AA175" s="10"/>
      <c r="AB175" s="10"/>
      <c r="AC175" s="10"/>
      <c r="AD175" s="10"/>
      <c r="AE175" s="10"/>
      <c r="AF175" s="10"/>
      <c r="AG175" s="10"/>
      <c r="AH175" s="10"/>
      <c r="AI175" s="10"/>
    </row>
    <row r="176" spans="1:35" x14ac:dyDescent="0.55000000000000004">
      <c r="A176" s="3">
        <v>6697</v>
      </c>
      <c r="B176" s="3" t="s">
        <v>362</v>
      </c>
      <c r="C176" s="3" t="s">
        <v>342</v>
      </c>
      <c r="D176" s="9" t="s">
        <v>363</v>
      </c>
      <c r="E176" s="10">
        <f t="shared" si="30"/>
        <v>134981.96905038101</v>
      </c>
      <c r="F176" s="11">
        <f t="shared" si="31"/>
        <v>7.1400847866654794E-4</v>
      </c>
      <c r="G176" s="10">
        <f t="shared" si="38"/>
        <v>33163.590210034206</v>
      </c>
      <c r="H176" s="11">
        <f t="shared" si="32"/>
        <v>1.7542405670604275E-4</v>
      </c>
      <c r="I176" s="11">
        <v>8.3511315351033743E-4</v>
      </c>
      <c r="J176" s="12">
        <f t="shared" si="39"/>
        <v>-1.2110467484378949E-4</v>
      </c>
      <c r="K176" s="38">
        <f t="shared" si="40"/>
        <v>9.0700000000000003E-2</v>
      </c>
      <c r="L176" s="38">
        <f t="shared" si="41"/>
        <v>1E-3</v>
      </c>
      <c r="M176" s="38">
        <f t="shared" si="42"/>
        <v>9.1700000000000004E-2</v>
      </c>
      <c r="N176" s="10">
        <f t="shared" si="43"/>
        <v>1484.6878880936733</v>
      </c>
      <c r="O176" s="13">
        <f t="shared" si="33"/>
        <v>7.8534914531936255E-6</v>
      </c>
      <c r="P176" s="43">
        <f t="shared" si="44"/>
        <v>31678.902321940535</v>
      </c>
      <c r="Q176" s="44">
        <f t="shared" si="34"/>
        <v>1.6757056525284914E-4</v>
      </c>
      <c r="R176" s="10">
        <v>1483685.61</v>
      </c>
      <c r="S176" s="10">
        <v>335089.68</v>
      </c>
      <c r="T176" s="10">
        <v>0</v>
      </c>
      <c r="U176" s="10"/>
      <c r="V176" s="10">
        <v>134570.18</v>
      </c>
      <c r="W176" s="10">
        <v>1483.68</v>
      </c>
      <c r="X176" s="10">
        <f t="shared" si="35"/>
        <v>134981.96905038101</v>
      </c>
      <c r="Y176" s="10">
        <f t="shared" si="36"/>
        <v>1484.6878880936733</v>
      </c>
      <c r="Z176" s="10">
        <f t="shared" si="37"/>
        <v>31678.902321940535</v>
      </c>
      <c r="AA176" s="10"/>
      <c r="AB176" s="10"/>
      <c r="AC176" s="10"/>
      <c r="AD176" s="10"/>
      <c r="AE176" s="10"/>
      <c r="AF176" s="10"/>
      <c r="AG176" s="10"/>
      <c r="AH176" s="10"/>
      <c r="AI176" s="10"/>
    </row>
    <row r="177" spans="1:35" x14ac:dyDescent="0.55000000000000004">
      <c r="A177" s="3">
        <v>7699</v>
      </c>
      <c r="B177" s="3">
        <v>0</v>
      </c>
      <c r="C177" s="3" t="s">
        <v>342</v>
      </c>
      <c r="D177" s="9" t="s">
        <v>364</v>
      </c>
      <c r="E177" s="10">
        <f t="shared" si="30"/>
        <v>30507.679678361201</v>
      </c>
      <c r="F177" s="11">
        <f t="shared" si="31"/>
        <v>1.613751977989208E-4</v>
      </c>
      <c r="G177" s="10">
        <f t="shared" si="38"/>
        <v>7495.4015239054143</v>
      </c>
      <c r="H177" s="11">
        <f t="shared" si="32"/>
        <v>3.964811209029791E-5</v>
      </c>
      <c r="I177" s="11">
        <v>1.7130094947703887E-4</v>
      </c>
      <c r="J177" s="12">
        <f t="shared" si="39"/>
        <v>-9.9257516781180622E-6</v>
      </c>
      <c r="K177" s="38">
        <f t="shared" si="40"/>
        <v>9.0700000000000003E-2</v>
      </c>
      <c r="L177" s="38">
        <f t="shared" si="41"/>
        <v>1E-3</v>
      </c>
      <c r="M177" s="38">
        <f t="shared" si="42"/>
        <v>9.1700000000000004E-2</v>
      </c>
      <c r="N177" s="10">
        <f t="shared" si="43"/>
        <v>335.55779515424581</v>
      </c>
      <c r="O177" s="13">
        <f t="shared" si="33"/>
        <v>1.7749860407900748E-6</v>
      </c>
      <c r="P177" s="43">
        <f t="shared" si="44"/>
        <v>7159.8437287511688</v>
      </c>
      <c r="Q177" s="44">
        <f t="shared" si="34"/>
        <v>3.7873126049507842E-5</v>
      </c>
      <c r="R177" s="10">
        <v>335329.28999999998</v>
      </c>
      <c r="S177" s="10">
        <v>70572.960000000006</v>
      </c>
      <c r="T177" s="10">
        <v>0</v>
      </c>
      <c r="U177" s="10"/>
      <c r="V177" s="10">
        <v>30414.61</v>
      </c>
      <c r="W177" s="10">
        <v>335.33</v>
      </c>
      <c r="X177" s="10">
        <f t="shared" si="35"/>
        <v>30507.679678361201</v>
      </c>
      <c r="Y177" s="10">
        <f t="shared" si="36"/>
        <v>335.55779515424581</v>
      </c>
      <c r="Z177" s="10">
        <f t="shared" si="37"/>
        <v>7159.8437287511688</v>
      </c>
      <c r="AA177" s="10"/>
      <c r="AB177" s="10"/>
      <c r="AC177" s="10"/>
      <c r="AD177" s="10"/>
      <c r="AE177" s="10"/>
      <c r="AF177" s="10"/>
      <c r="AG177" s="10"/>
      <c r="AH177" s="10"/>
      <c r="AI177" s="10"/>
    </row>
    <row r="178" spans="1:35" x14ac:dyDescent="0.55000000000000004">
      <c r="A178" s="3">
        <v>6634</v>
      </c>
      <c r="B178" s="3" t="s">
        <v>365</v>
      </c>
      <c r="C178" s="3" t="s">
        <v>342</v>
      </c>
      <c r="D178" s="9" t="s">
        <v>366</v>
      </c>
      <c r="E178" s="10">
        <f t="shared" si="30"/>
        <v>6357.8057371152026</v>
      </c>
      <c r="F178" s="11">
        <f t="shared" si="31"/>
        <v>3.3630619214931827E-5</v>
      </c>
      <c r="G178" s="10">
        <f t="shared" si="38"/>
        <v>1562.010125332152</v>
      </c>
      <c r="H178" s="11">
        <f t="shared" si="32"/>
        <v>8.2624996590017193E-6</v>
      </c>
      <c r="I178" s="11">
        <v>3.2974723600251258E-5</v>
      </c>
      <c r="J178" s="12">
        <f t="shared" si="39"/>
        <v>6.5589561468056928E-7</v>
      </c>
      <c r="K178" s="38">
        <f t="shared" si="40"/>
        <v>9.0700000000000003E-2</v>
      </c>
      <c r="L178" s="38">
        <f t="shared" si="41"/>
        <v>1E-3</v>
      </c>
      <c r="M178" s="38">
        <f t="shared" si="42"/>
        <v>9.1700000000000004E-2</v>
      </c>
      <c r="N178" s="10">
        <f t="shared" si="43"/>
        <v>69.897450247589148</v>
      </c>
      <c r="O178" s="13">
        <f t="shared" si="33"/>
        <v>3.6973362046099876E-7</v>
      </c>
      <c r="P178" s="43">
        <f t="shared" si="44"/>
        <v>1492.1126750845629</v>
      </c>
      <c r="Q178" s="44">
        <f t="shared" si="34"/>
        <v>7.8927660385407212E-6</v>
      </c>
      <c r="R178" s="10">
        <v>69884.05</v>
      </c>
      <c r="S178" s="10">
        <v>1067.43</v>
      </c>
      <c r="T178" s="10">
        <v>0</v>
      </c>
      <c r="U178" s="10"/>
      <c r="V178" s="10">
        <v>6338.41</v>
      </c>
      <c r="W178" s="10">
        <v>69.849999999999994</v>
      </c>
      <c r="X178" s="10">
        <f t="shared" si="35"/>
        <v>6357.8057371152026</v>
      </c>
      <c r="Y178" s="10">
        <f t="shared" si="36"/>
        <v>69.897450247589148</v>
      </c>
      <c r="Z178" s="10">
        <f t="shared" si="37"/>
        <v>1492.1126750845629</v>
      </c>
      <c r="AA178" s="10"/>
      <c r="AB178" s="10"/>
      <c r="AC178" s="10"/>
      <c r="AD178" s="10"/>
      <c r="AE178" s="10"/>
      <c r="AF178" s="10"/>
      <c r="AG178" s="10"/>
      <c r="AH178" s="10"/>
      <c r="AI178" s="10"/>
    </row>
    <row r="179" spans="1:35" x14ac:dyDescent="0.55000000000000004">
      <c r="A179" s="3">
        <v>12138</v>
      </c>
      <c r="B179" s="3" t="s">
        <v>178</v>
      </c>
      <c r="C179" s="3" t="s">
        <v>342</v>
      </c>
      <c r="D179" s="9" t="s">
        <v>367</v>
      </c>
      <c r="E179" s="10">
        <f t="shared" si="30"/>
        <v>539.93718459862055</v>
      </c>
      <c r="F179" s="11">
        <f t="shared" si="31"/>
        <v>2.856083152905169E-6</v>
      </c>
      <c r="G179" s="10">
        <f t="shared" si="38"/>
        <v>132.71186297935668</v>
      </c>
      <c r="H179" s="11">
        <f t="shared" si="32"/>
        <v>7.0200039348608358E-7</v>
      </c>
      <c r="I179" s="11">
        <v>7.3585286711567666E-6</v>
      </c>
      <c r="J179" s="12">
        <f t="shared" si="39"/>
        <v>-4.5024455182515972E-6</v>
      </c>
      <c r="K179" s="38">
        <f t="shared" si="40"/>
        <v>9.0700000000000003E-2</v>
      </c>
      <c r="L179" s="38">
        <f t="shared" si="41"/>
        <v>1E-3</v>
      </c>
      <c r="M179" s="38">
        <f t="shared" si="42"/>
        <v>9.1700000000000004E-2</v>
      </c>
      <c r="N179" s="10">
        <f t="shared" si="43"/>
        <v>5.9940691049829491</v>
      </c>
      <c r="O179" s="13">
        <f t="shared" si="33"/>
        <v>3.1706576758215929E-8</v>
      </c>
      <c r="P179" s="43">
        <f t="shared" si="44"/>
        <v>126.71779387437374</v>
      </c>
      <c r="Q179" s="44">
        <f t="shared" si="34"/>
        <v>6.7029381672786777E-7</v>
      </c>
      <c r="R179" s="10">
        <v>5934.74</v>
      </c>
      <c r="S179" s="10">
        <v>1997.56</v>
      </c>
      <c r="T179" s="10">
        <v>0</v>
      </c>
      <c r="U179" s="10"/>
      <c r="V179" s="10">
        <v>538.29</v>
      </c>
      <c r="W179" s="10">
        <v>5.99</v>
      </c>
      <c r="X179" s="10">
        <f t="shared" si="35"/>
        <v>539.93718459862055</v>
      </c>
      <c r="Y179" s="10">
        <f t="shared" si="36"/>
        <v>5.9940691049829491</v>
      </c>
      <c r="Z179" s="10">
        <f t="shared" si="37"/>
        <v>126.71779387437374</v>
      </c>
      <c r="AA179" s="10"/>
      <c r="AB179" s="10"/>
      <c r="AC179" s="10"/>
      <c r="AD179" s="10"/>
      <c r="AE179" s="10"/>
      <c r="AF179" s="10"/>
      <c r="AG179" s="10"/>
      <c r="AH179" s="10"/>
      <c r="AI179" s="10"/>
    </row>
    <row r="180" spans="1:35" x14ac:dyDescent="0.55000000000000004">
      <c r="A180" s="3">
        <v>6350</v>
      </c>
      <c r="B180" s="3" t="s">
        <v>368</v>
      </c>
      <c r="C180" s="3" t="s">
        <v>342</v>
      </c>
      <c r="D180" s="9" t="s">
        <v>369</v>
      </c>
      <c r="E180" s="10">
        <f t="shared" si="30"/>
        <v>828.39718858693777</v>
      </c>
      <c r="F180" s="11">
        <f t="shared" si="31"/>
        <v>4.3819379767221973E-6</v>
      </c>
      <c r="G180" s="10">
        <f t="shared" si="38"/>
        <v>203.52261980859612</v>
      </c>
      <c r="H180" s="11">
        <f t="shared" si="32"/>
        <v>1.076565093590593E-6</v>
      </c>
      <c r="I180" s="11">
        <v>7.4854231403112762E-6</v>
      </c>
      <c r="J180" s="12">
        <f t="shared" si="39"/>
        <v>-3.1034851635890789E-6</v>
      </c>
      <c r="K180" s="38">
        <f t="shared" si="40"/>
        <v>9.0700000000000003E-2</v>
      </c>
      <c r="L180" s="38">
        <f t="shared" si="41"/>
        <v>1E-3</v>
      </c>
      <c r="M180" s="38">
        <f t="shared" si="42"/>
        <v>9.1700000000000004E-2</v>
      </c>
      <c r="N180" s="10">
        <f t="shared" si="43"/>
        <v>9.1061817788555661</v>
      </c>
      <c r="O180" s="13">
        <f t="shared" si="33"/>
        <v>4.8168589065069274E-8</v>
      </c>
      <c r="P180" s="43">
        <f t="shared" si="44"/>
        <v>194.41643802974056</v>
      </c>
      <c r="Q180" s="44">
        <f t="shared" si="34"/>
        <v>1.0283965045255238E-6</v>
      </c>
      <c r="R180" s="10">
        <v>9105.5400000000009</v>
      </c>
      <c r="S180" s="10">
        <v>56093</v>
      </c>
      <c r="T180" s="10">
        <v>0</v>
      </c>
      <c r="U180" s="10"/>
      <c r="V180" s="10">
        <v>825.87</v>
      </c>
      <c r="W180" s="10">
        <v>9.1</v>
      </c>
      <c r="X180" s="10">
        <f t="shared" si="35"/>
        <v>828.39718858693777</v>
      </c>
      <c r="Y180" s="10">
        <f t="shared" si="36"/>
        <v>9.1061817788555661</v>
      </c>
      <c r="Z180" s="10">
        <f t="shared" si="37"/>
        <v>194.41643802974056</v>
      </c>
      <c r="AA180" s="10"/>
      <c r="AB180" s="10"/>
      <c r="AC180" s="10"/>
      <c r="AD180" s="10"/>
      <c r="AE180" s="10"/>
      <c r="AF180" s="10"/>
      <c r="AG180" s="10"/>
      <c r="AH180" s="10"/>
      <c r="AI180" s="10"/>
    </row>
    <row r="181" spans="1:35" x14ac:dyDescent="0.55000000000000004">
      <c r="A181" s="3">
        <v>10565</v>
      </c>
      <c r="B181" s="3" t="s">
        <v>178</v>
      </c>
      <c r="C181" s="3" t="s">
        <v>342</v>
      </c>
      <c r="D181" s="9" t="s">
        <v>370</v>
      </c>
      <c r="E181" s="10">
        <f t="shared" si="30"/>
        <v>0</v>
      </c>
      <c r="F181" s="11">
        <f t="shared" si="31"/>
        <v>0</v>
      </c>
      <c r="G181" s="10">
        <f t="shared" si="38"/>
        <v>0</v>
      </c>
      <c r="H181" s="11">
        <f t="shared" si="32"/>
        <v>0</v>
      </c>
      <c r="I181" s="11">
        <v>1.1005436323913046E-5</v>
      </c>
      <c r="J181" s="12">
        <f t="shared" si="39"/>
        <v>-1.1005436323913046E-5</v>
      </c>
      <c r="K181" s="38">
        <f t="shared" si="40"/>
        <v>9.0700000000000003E-2</v>
      </c>
      <c r="L181" s="38">
        <f t="shared" si="41"/>
        <v>1E-3</v>
      </c>
      <c r="M181" s="38">
        <f t="shared" si="42"/>
        <v>9.1700000000000004E-2</v>
      </c>
      <c r="N181" s="10">
        <f t="shared" si="43"/>
        <v>0</v>
      </c>
      <c r="O181" s="13">
        <f t="shared" si="33"/>
        <v>0</v>
      </c>
      <c r="P181" s="43">
        <f t="shared" si="44"/>
        <v>0</v>
      </c>
      <c r="Q181" s="44">
        <f t="shared" si="34"/>
        <v>0</v>
      </c>
      <c r="R181" s="10">
        <v>0</v>
      </c>
      <c r="S181" s="10">
        <v>32694</v>
      </c>
      <c r="T181" s="10">
        <v>0</v>
      </c>
      <c r="U181" s="10"/>
      <c r="V181" s="10">
        <v>0</v>
      </c>
      <c r="W181" s="10">
        <v>0</v>
      </c>
      <c r="X181" s="10">
        <f t="shared" si="35"/>
        <v>0</v>
      </c>
      <c r="Y181" s="10">
        <f t="shared" si="36"/>
        <v>0</v>
      </c>
      <c r="Z181" s="10">
        <f t="shared" si="37"/>
        <v>0</v>
      </c>
      <c r="AA181" s="10"/>
      <c r="AB181" s="10"/>
      <c r="AC181" s="10"/>
      <c r="AD181" s="10"/>
      <c r="AE181" s="10"/>
      <c r="AF181" s="10"/>
      <c r="AG181" s="10"/>
      <c r="AH181" s="10"/>
      <c r="AI181" s="10"/>
    </row>
    <row r="182" spans="1:35" x14ac:dyDescent="0.55000000000000004">
      <c r="A182" s="3">
        <v>6421</v>
      </c>
      <c r="B182" s="3" t="s">
        <v>371</v>
      </c>
      <c r="C182" s="3" t="s">
        <v>342</v>
      </c>
      <c r="D182" s="9" t="s">
        <v>372</v>
      </c>
      <c r="E182" s="10">
        <f t="shared" si="30"/>
        <v>23479.679380898287</v>
      </c>
      <c r="F182" s="11">
        <f t="shared" si="31"/>
        <v>1.2419947843608805E-4</v>
      </c>
      <c r="G182" s="10">
        <f t="shared" si="38"/>
        <v>5768.8786119548913</v>
      </c>
      <c r="H182" s="11">
        <f t="shared" si="32"/>
        <v>3.0515396021497525E-5</v>
      </c>
      <c r="I182" s="11">
        <v>1.1800983050398613E-4</v>
      </c>
      <c r="J182" s="12">
        <f t="shared" si="39"/>
        <v>6.1896479321019241E-6</v>
      </c>
      <c r="K182" s="38">
        <f t="shared" si="40"/>
        <v>9.0700000000000003E-2</v>
      </c>
      <c r="L182" s="38">
        <f t="shared" si="41"/>
        <v>1E-3</v>
      </c>
      <c r="M182" s="38">
        <f t="shared" si="42"/>
        <v>9.1700000000000004E-2</v>
      </c>
      <c r="N182" s="10">
        <f t="shared" si="43"/>
        <v>258.43544024255363</v>
      </c>
      <c r="O182" s="13">
        <f t="shared" si="33"/>
        <v>1.3670351441697571E-6</v>
      </c>
      <c r="P182" s="43">
        <f t="shared" si="44"/>
        <v>5510.443171712338</v>
      </c>
      <c r="Q182" s="44">
        <f t="shared" si="34"/>
        <v>2.9148360877327769E-5</v>
      </c>
      <c r="R182" s="10">
        <v>258080.13</v>
      </c>
      <c r="S182" s="10">
        <v>0</v>
      </c>
      <c r="T182" s="10">
        <v>0</v>
      </c>
      <c r="U182" s="10"/>
      <c r="V182" s="10">
        <v>23408.05</v>
      </c>
      <c r="W182" s="10">
        <v>258.26</v>
      </c>
      <c r="X182" s="10">
        <f t="shared" si="35"/>
        <v>23479.679380898287</v>
      </c>
      <c r="Y182" s="10">
        <f t="shared" si="36"/>
        <v>258.43544024255363</v>
      </c>
      <c r="Z182" s="10">
        <f t="shared" si="37"/>
        <v>5510.443171712338</v>
      </c>
      <c r="AA182" s="10"/>
      <c r="AB182" s="10"/>
      <c r="AC182" s="10"/>
      <c r="AD182" s="10"/>
      <c r="AE182" s="10"/>
      <c r="AF182" s="10"/>
      <c r="AG182" s="10"/>
      <c r="AH182" s="10"/>
      <c r="AI182" s="10"/>
    </row>
    <row r="183" spans="1:35" x14ac:dyDescent="0.55000000000000004">
      <c r="A183" s="3">
        <v>6422</v>
      </c>
      <c r="B183" s="3" t="s">
        <v>373</v>
      </c>
      <c r="C183" s="3" t="s">
        <v>342</v>
      </c>
      <c r="D183" s="9" t="s">
        <v>374</v>
      </c>
      <c r="E183" s="10">
        <f t="shared" si="30"/>
        <v>22689.970217743681</v>
      </c>
      <c r="F183" s="11">
        <f t="shared" si="31"/>
        <v>1.2002218689011425E-4</v>
      </c>
      <c r="G183" s="10">
        <f t="shared" si="38"/>
        <v>5574.7158704593076</v>
      </c>
      <c r="H183" s="11">
        <f t="shared" si="32"/>
        <v>2.9488341484922763E-5</v>
      </c>
      <c r="I183" s="11">
        <v>1.3650552940251082E-4</v>
      </c>
      <c r="J183" s="12">
        <f t="shared" si="39"/>
        <v>-1.6483342512396576E-5</v>
      </c>
      <c r="K183" s="38">
        <f t="shared" si="40"/>
        <v>9.0700000000000003E-2</v>
      </c>
      <c r="L183" s="38">
        <f t="shared" si="41"/>
        <v>1E-3</v>
      </c>
      <c r="M183" s="38">
        <f t="shared" si="42"/>
        <v>9.1700000000000004E-2</v>
      </c>
      <c r="N183" s="10">
        <f t="shared" si="43"/>
        <v>249.60944867227829</v>
      </c>
      <c r="O183" s="13">
        <f t="shared" si="33"/>
        <v>1.3203486655374595E-6</v>
      </c>
      <c r="P183" s="43">
        <f t="shared" si="44"/>
        <v>5325.1064217870289</v>
      </c>
      <c r="Q183" s="44">
        <f t="shared" si="34"/>
        <v>2.8167992819385301E-5</v>
      </c>
      <c r="R183" s="10">
        <v>249401.24</v>
      </c>
      <c r="S183" s="10">
        <v>40469.11</v>
      </c>
      <c r="T183" s="10">
        <v>0</v>
      </c>
      <c r="U183" s="10"/>
      <c r="V183" s="10">
        <v>22620.75</v>
      </c>
      <c r="W183" s="10">
        <v>249.44</v>
      </c>
      <c r="X183" s="10">
        <f t="shared" si="35"/>
        <v>22689.970217743681</v>
      </c>
      <c r="Y183" s="10">
        <f t="shared" si="36"/>
        <v>249.60944867227829</v>
      </c>
      <c r="Z183" s="10">
        <f t="shared" si="37"/>
        <v>5325.1064217870289</v>
      </c>
      <c r="AA183" s="10"/>
      <c r="AB183" s="10"/>
      <c r="AC183" s="10"/>
      <c r="AD183" s="10"/>
      <c r="AE183" s="10"/>
      <c r="AF183" s="10"/>
      <c r="AG183" s="10"/>
      <c r="AH183" s="10"/>
      <c r="AI183" s="10"/>
    </row>
    <row r="184" spans="1:35" x14ac:dyDescent="0.55000000000000004">
      <c r="A184" s="3">
        <v>6711</v>
      </c>
      <c r="B184" s="3" t="s">
        <v>375</v>
      </c>
      <c r="C184" s="3" t="s">
        <v>342</v>
      </c>
      <c r="D184" s="9" t="s">
        <v>376</v>
      </c>
      <c r="E184" s="10">
        <f t="shared" si="30"/>
        <v>4054.1780677377442</v>
      </c>
      <c r="F184" s="11">
        <f t="shared" si="31"/>
        <v>2.1445216237053707E-5</v>
      </c>
      <c r="G184" s="10">
        <f t="shared" si="38"/>
        <v>996.05483386713706</v>
      </c>
      <c r="H184" s="11">
        <f t="shared" si="32"/>
        <v>5.2687896139112387E-6</v>
      </c>
      <c r="I184" s="11">
        <v>3.2031540364109915E-5</v>
      </c>
      <c r="J184" s="12">
        <f t="shared" si="39"/>
        <v>-1.0586324127056209E-5</v>
      </c>
      <c r="K184" s="38">
        <f t="shared" si="40"/>
        <v>9.0700000000000003E-2</v>
      </c>
      <c r="L184" s="38">
        <f t="shared" si="41"/>
        <v>1E-3</v>
      </c>
      <c r="M184" s="38">
        <f t="shared" si="42"/>
        <v>9.1700000000000004E-2</v>
      </c>
      <c r="N184" s="10">
        <f t="shared" si="43"/>
        <v>44.580263543737964</v>
      </c>
      <c r="O184" s="13">
        <f t="shared" si="33"/>
        <v>2.3581435635701498E-7</v>
      </c>
      <c r="P184" s="43">
        <f t="shared" si="44"/>
        <v>951.47457032339912</v>
      </c>
      <c r="Q184" s="44">
        <f t="shared" si="34"/>
        <v>5.0329752575542232E-6</v>
      </c>
      <c r="R184" s="10">
        <v>44562.5</v>
      </c>
      <c r="S184" s="10">
        <v>0</v>
      </c>
      <c r="T184" s="10">
        <v>0</v>
      </c>
      <c r="U184" s="10"/>
      <c r="V184" s="10">
        <v>4041.81</v>
      </c>
      <c r="W184" s="10">
        <v>44.55</v>
      </c>
      <c r="X184" s="10">
        <f t="shared" si="35"/>
        <v>4054.1780677377442</v>
      </c>
      <c r="Y184" s="10">
        <f t="shared" si="36"/>
        <v>44.580263543737964</v>
      </c>
      <c r="Z184" s="10">
        <f t="shared" si="37"/>
        <v>951.47457032339912</v>
      </c>
      <c r="AA184" s="10"/>
      <c r="AB184" s="10"/>
      <c r="AC184" s="10"/>
      <c r="AD184" s="10"/>
      <c r="AE184" s="10"/>
      <c r="AF184" s="10"/>
      <c r="AG184" s="10"/>
      <c r="AH184" s="10"/>
      <c r="AI184" s="10"/>
    </row>
    <row r="185" spans="1:35" x14ac:dyDescent="0.55000000000000004">
      <c r="A185" s="3">
        <v>6703</v>
      </c>
      <c r="B185" s="3" t="s">
        <v>377</v>
      </c>
      <c r="C185" s="3" t="s">
        <v>342</v>
      </c>
      <c r="D185" s="9" t="s">
        <v>378</v>
      </c>
      <c r="E185" s="10">
        <f t="shared" si="30"/>
        <v>0</v>
      </c>
      <c r="F185" s="11">
        <f t="shared" si="31"/>
        <v>0</v>
      </c>
      <c r="G185" s="10">
        <f t="shared" si="38"/>
        <v>0</v>
      </c>
      <c r="H185" s="11">
        <f t="shared" si="32"/>
        <v>0</v>
      </c>
      <c r="I185" s="11">
        <v>8.2366609067027143E-6</v>
      </c>
      <c r="J185" s="12">
        <f t="shared" si="39"/>
        <v>-8.2366609067027143E-6</v>
      </c>
      <c r="K185" s="38">
        <f t="shared" si="40"/>
        <v>9.0700000000000003E-2</v>
      </c>
      <c r="L185" s="38">
        <f t="shared" si="41"/>
        <v>1E-3</v>
      </c>
      <c r="M185" s="38">
        <f t="shared" si="42"/>
        <v>9.1700000000000004E-2</v>
      </c>
      <c r="N185" s="10">
        <f t="shared" si="43"/>
        <v>0</v>
      </c>
      <c r="O185" s="13">
        <f t="shared" si="33"/>
        <v>0</v>
      </c>
      <c r="P185" s="43">
        <f t="shared" si="44"/>
        <v>0</v>
      </c>
      <c r="Q185" s="44">
        <f t="shared" si="34"/>
        <v>0</v>
      </c>
      <c r="R185" s="10">
        <v>0</v>
      </c>
      <c r="S185" s="10">
        <v>60668.19</v>
      </c>
      <c r="T185" s="10">
        <v>0</v>
      </c>
      <c r="U185" s="10"/>
      <c r="V185" s="10">
        <v>0</v>
      </c>
      <c r="W185" s="10">
        <v>0</v>
      </c>
      <c r="X185" s="10">
        <f t="shared" si="35"/>
        <v>0</v>
      </c>
      <c r="Y185" s="10">
        <f t="shared" si="36"/>
        <v>0</v>
      </c>
      <c r="Z185" s="10">
        <f t="shared" si="37"/>
        <v>0</v>
      </c>
      <c r="AA185" s="10"/>
      <c r="AB185" s="10"/>
      <c r="AC185" s="10"/>
      <c r="AD185" s="10"/>
      <c r="AE185" s="10"/>
      <c r="AF185" s="10"/>
      <c r="AG185" s="10"/>
      <c r="AH185" s="10"/>
      <c r="AI185" s="10"/>
    </row>
    <row r="186" spans="1:35" s="21" customFormat="1" x14ac:dyDescent="0.55000000000000004">
      <c r="A186" s="14">
        <v>13009</v>
      </c>
      <c r="B186" s="14" t="s">
        <v>178</v>
      </c>
      <c r="C186" s="14" t="s">
        <v>342</v>
      </c>
      <c r="D186" s="15" t="s">
        <v>379</v>
      </c>
      <c r="E186" s="16">
        <f>X186*(12/6)</f>
        <v>2247.0751447760899</v>
      </c>
      <c r="F186" s="17">
        <f t="shared" si="31"/>
        <v>1.1886259452713623E-5</v>
      </c>
      <c r="G186" s="16">
        <f>(Y186+Z186)*(12/6)</f>
        <v>552.08257857761475</v>
      </c>
      <c r="H186" s="17">
        <f t="shared" si="32"/>
        <v>2.920328135688838E-6</v>
      </c>
      <c r="I186" s="17">
        <v>0</v>
      </c>
      <c r="J186" s="18">
        <f t="shared" si="39"/>
        <v>1.1886259452713623E-5</v>
      </c>
      <c r="K186" s="19">
        <f t="shared" si="40"/>
        <v>9.0700000000000003E-2</v>
      </c>
      <c r="L186" s="19">
        <f t="shared" si="41"/>
        <v>1E-3</v>
      </c>
      <c r="M186" s="19">
        <f t="shared" si="42"/>
        <v>9.1700000000000004E-2</v>
      </c>
      <c r="N186" s="16">
        <f t="shared" si="43"/>
        <v>12.358389557018267</v>
      </c>
      <c r="O186" s="20">
        <f t="shared" si="33"/>
        <v>6.5371656588308289E-8</v>
      </c>
      <c r="P186" s="43">
        <f t="shared" si="44"/>
        <v>263.68289973178912</v>
      </c>
      <c r="Q186" s="44">
        <f t="shared" si="34"/>
        <v>1.3947924112561109E-6</v>
      </c>
      <c r="R186" s="16">
        <v>12349.68</v>
      </c>
      <c r="S186" s="16">
        <v>0</v>
      </c>
      <c r="T186" s="16">
        <v>0</v>
      </c>
      <c r="U186" s="16"/>
      <c r="V186" s="16">
        <v>1120.1099999999999</v>
      </c>
      <c r="W186" s="16">
        <v>12.35</v>
      </c>
      <c r="X186" s="16">
        <f t="shared" si="35"/>
        <v>1123.537572388045</v>
      </c>
      <c r="Y186" s="16">
        <f t="shared" si="36"/>
        <v>12.358389557018267</v>
      </c>
      <c r="Z186" s="16">
        <f t="shared" si="37"/>
        <v>263.68289973178912</v>
      </c>
      <c r="AA186" s="16"/>
      <c r="AB186" s="16"/>
      <c r="AC186" s="16"/>
      <c r="AD186" s="16"/>
      <c r="AE186" s="16"/>
      <c r="AF186" s="16"/>
      <c r="AG186" s="16"/>
      <c r="AH186" s="16"/>
      <c r="AI186" s="16"/>
    </row>
    <row r="187" spans="1:35" x14ac:dyDescent="0.55000000000000004">
      <c r="A187" s="3">
        <v>6719</v>
      </c>
      <c r="B187" s="3" t="s">
        <v>380</v>
      </c>
      <c r="C187" s="3" t="s">
        <v>342</v>
      </c>
      <c r="D187" s="9" t="s">
        <v>381</v>
      </c>
      <c r="E187" s="10">
        <f t="shared" si="30"/>
        <v>19038.490661033095</v>
      </c>
      <c r="F187" s="11">
        <f t="shared" si="31"/>
        <v>1.0070710813173718E-4</v>
      </c>
      <c r="G187" s="10">
        <f t="shared" si="38"/>
        <v>4677.6233253857481</v>
      </c>
      <c r="H187" s="11">
        <f t="shared" si="32"/>
        <v>2.4743028552852553E-5</v>
      </c>
      <c r="I187" s="11">
        <v>1.0997496275310962E-4</v>
      </c>
      <c r="J187" s="12">
        <f t="shared" si="39"/>
        <v>-9.2678546213724407E-6</v>
      </c>
      <c r="K187" s="38">
        <f t="shared" si="40"/>
        <v>9.0700000000000003E-2</v>
      </c>
      <c r="L187" s="38">
        <f t="shared" si="41"/>
        <v>1E-3</v>
      </c>
      <c r="M187" s="38">
        <f t="shared" si="42"/>
        <v>9.1700000000000004E-2</v>
      </c>
      <c r="N187" s="10">
        <f t="shared" si="43"/>
        <v>209.48220808633235</v>
      </c>
      <c r="O187" s="13">
        <f t="shared" si="33"/>
        <v>1.108089278558418E-6</v>
      </c>
      <c r="P187" s="43">
        <f t="shared" si="44"/>
        <v>4468.1411172994158</v>
      </c>
      <c r="Q187" s="44">
        <f t="shared" si="34"/>
        <v>2.3634939274294137E-5</v>
      </c>
      <c r="R187" s="10">
        <v>209266.4</v>
      </c>
      <c r="S187" s="10">
        <v>147694.14000000001</v>
      </c>
      <c r="T187" s="10">
        <v>0</v>
      </c>
      <c r="U187" s="10"/>
      <c r="V187" s="10">
        <v>18980.41</v>
      </c>
      <c r="W187" s="10">
        <v>209.34</v>
      </c>
      <c r="X187" s="10">
        <f t="shared" si="35"/>
        <v>19038.490661033095</v>
      </c>
      <c r="Y187" s="10">
        <f t="shared" si="36"/>
        <v>209.48220808633235</v>
      </c>
      <c r="Z187" s="10">
        <f t="shared" si="37"/>
        <v>4468.1411172994158</v>
      </c>
      <c r="AA187" s="10"/>
      <c r="AB187" s="10"/>
      <c r="AC187" s="10"/>
      <c r="AD187" s="10"/>
      <c r="AE187" s="10"/>
      <c r="AF187" s="10"/>
      <c r="AG187" s="10"/>
      <c r="AH187" s="10"/>
      <c r="AI187" s="10"/>
    </row>
    <row r="188" spans="1:35" x14ac:dyDescent="0.55000000000000004">
      <c r="A188" s="3">
        <v>6650</v>
      </c>
      <c r="B188" s="3" t="s">
        <v>382</v>
      </c>
      <c r="C188" s="3" t="s">
        <v>342</v>
      </c>
      <c r="D188" s="9" t="s">
        <v>383</v>
      </c>
      <c r="E188" s="10">
        <f t="shared" si="30"/>
        <v>909.65508177524578</v>
      </c>
      <c r="F188" s="11">
        <f t="shared" si="31"/>
        <v>4.8117644572751489E-6</v>
      </c>
      <c r="G188" s="10">
        <f t="shared" si="38"/>
        <v>223.50364331030903</v>
      </c>
      <c r="H188" s="11">
        <f t="shared" si="32"/>
        <v>1.1822578782864043E-6</v>
      </c>
      <c r="I188" s="11">
        <v>8.3763855040023343E-6</v>
      </c>
      <c r="J188" s="12">
        <f t="shared" si="39"/>
        <v>-3.5646210467271855E-6</v>
      </c>
      <c r="K188" s="38">
        <f t="shared" si="40"/>
        <v>9.0700000000000003E-2</v>
      </c>
      <c r="L188" s="38">
        <f t="shared" si="41"/>
        <v>1E-3</v>
      </c>
      <c r="M188" s="38">
        <f t="shared" si="42"/>
        <v>9.1700000000000004E-2</v>
      </c>
      <c r="N188" s="10">
        <f t="shared" si="43"/>
        <v>10.016799956741123</v>
      </c>
      <c r="O188" s="13">
        <f t="shared" si="33"/>
        <v>5.29854479715762E-8</v>
      </c>
      <c r="P188" s="43">
        <f t="shared" si="44"/>
        <v>213.48684335356791</v>
      </c>
      <c r="Q188" s="44">
        <f t="shared" si="34"/>
        <v>1.129272430314828E-6</v>
      </c>
      <c r="R188" s="10">
        <v>9998.67</v>
      </c>
      <c r="S188" s="10">
        <v>0</v>
      </c>
      <c r="T188" s="10">
        <v>0</v>
      </c>
      <c r="U188" s="10"/>
      <c r="V188" s="10">
        <v>906.88</v>
      </c>
      <c r="W188" s="10">
        <v>10.01</v>
      </c>
      <c r="X188" s="10">
        <f t="shared" si="35"/>
        <v>909.65508177524578</v>
      </c>
      <c r="Y188" s="10">
        <f t="shared" si="36"/>
        <v>10.016799956741123</v>
      </c>
      <c r="Z188" s="10">
        <f t="shared" si="37"/>
        <v>213.48684335356791</v>
      </c>
      <c r="AA188" s="10"/>
      <c r="AB188" s="10"/>
      <c r="AC188" s="10"/>
      <c r="AD188" s="10"/>
      <c r="AE188" s="10"/>
      <c r="AF188" s="10"/>
      <c r="AG188" s="10"/>
      <c r="AH188" s="10"/>
      <c r="AI188" s="10"/>
    </row>
    <row r="189" spans="1:35" x14ac:dyDescent="0.55000000000000004">
      <c r="A189" s="3">
        <v>6428</v>
      </c>
      <c r="B189" s="3" t="s">
        <v>178</v>
      </c>
      <c r="C189" s="3" t="s">
        <v>342</v>
      </c>
      <c r="D189" s="9" t="s">
        <v>384</v>
      </c>
      <c r="E189" s="10">
        <f t="shared" si="30"/>
        <v>21854.852526942675</v>
      </c>
      <c r="F189" s="11">
        <f t="shared" si="31"/>
        <v>1.1560469975378577E-4</v>
      </c>
      <c r="G189" s="10">
        <f t="shared" si="38"/>
        <v>5369.4759216781385</v>
      </c>
      <c r="H189" s="11">
        <f t="shared" si="32"/>
        <v>2.8402692308060136E-5</v>
      </c>
      <c r="I189" s="11">
        <v>9.5243330835403177E-5</v>
      </c>
      <c r="J189" s="12">
        <f t="shared" si="39"/>
        <v>2.0361368918382595E-5</v>
      </c>
      <c r="K189" s="38">
        <f t="shared" si="40"/>
        <v>9.0700000000000003E-2</v>
      </c>
      <c r="L189" s="38">
        <f t="shared" si="41"/>
        <v>1E-3</v>
      </c>
      <c r="M189" s="38">
        <f t="shared" si="42"/>
        <v>9.1700000000000004E-2</v>
      </c>
      <c r="N189" s="10">
        <f t="shared" si="43"/>
        <v>240.36317178913259</v>
      </c>
      <c r="O189" s="13">
        <f t="shared" si="33"/>
        <v>1.2714390212560043E-6</v>
      </c>
      <c r="P189" s="43">
        <f t="shared" si="44"/>
        <v>5129.1127498890055</v>
      </c>
      <c r="Q189" s="44">
        <f t="shared" si="34"/>
        <v>2.713125328680413E-5</v>
      </c>
      <c r="R189" s="10">
        <v>240221.7</v>
      </c>
      <c r="S189" s="10">
        <v>20866.8</v>
      </c>
      <c r="T189" s="10">
        <v>0</v>
      </c>
      <c r="U189" s="10"/>
      <c r="V189" s="10">
        <v>21788.18</v>
      </c>
      <c r="W189" s="10">
        <v>240.2</v>
      </c>
      <c r="X189" s="10">
        <f t="shared" si="35"/>
        <v>21854.852526942675</v>
      </c>
      <c r="Y189" s="10">
        <f t="shared" si="36"/>
        <v>240.36317178913259</v>
      </c>
      <c r="Z189" s="10">
        <f t="shared" si="37"/>
        <v>5129.1127498890055</v>
      </c>
      <c r="AA189" s="10"/>
      <c r="AB189" s="10"/>
      <c r="AC189" s="10"/>
      <c r="AD189" s="10"/>
      <c r="AE189" s="10"/>
      <c r="AF189" s="10"/>
      <c r="AG189" s="10"/>
      <c r="AH189" s="10"/>
      <c r="AI189" s="10"/>
    </row>
    <row r="190" spans="1:35" x14ac:dyDescent="0.55000000000000004">
      <c r="A190" s="3">
        <v>6433</v>
      </c>
      <c r="B190" s="3" t="s">
        <v>385</v>
      </c>
      <c r="C190" s="3" t="s">
        <v>342</v>
      </c>
      <c r="D190" s="9" t="s">
        <v>386</v>
      </c>
      <c r="E190" s="10">
        <f t="shared" si="30"/>
        <v>4924.9645732749086</v>
      </c>
      <c r="F190" s="11">
        <f t="shared" si="31"/>
        <v>2.6051379211531336E-5</v>
      </c>
      <c r="G190" s="10">
        <f t="shared" si="38"/>
        <v>1210.0061235197729</v>
      </c>
      <c r="H190" s="11">
        <f t="shared" si="32"/>
        <v>6.4005188063977317E-6</v>
      </c>
      <c r="I190" s="11">
        <v>2.6048367666614058E-5</v>
      </c>
      <c r="J190" s="12">
        <f t="shared" si="39"/>
        <v>3.0115449172775626E-9</v>
      </c>
      <c r="K190" s="38">
        <f t="shared" si="40"/>
        <v>9.0700000000000003E-2</v>
      </c>
      <c r="L190" s="38">
        <f t="shared" si="41"/>
        <v>1E-3</v>
      </c>
      <c r="M190" s="38">
        <f t="shared" si="42"/>
        <v>9.1700000000000004E-2</v>
      </c>
      <c r="N190" s="10">
        <f t="shared" si="43"/>
        <v>54.166771394445249</v>
      </c>
      <c r="O190" s="13">
        <f t="shared" si="33"/>
        <v>2.8652370616397801E-7</v>
      </c>
      <c r="P190" s="43">
        <f t="shared" si="44"/>
        <v>1155.8393521253277</v>
      </c>
      <c r="Q190" s="44">
        <f t="shared" si="34"/>
        <v>6.113995100233753E-6</v>
      </c>
      <c r="R190" s="10">
        <v>54134</v>
      </c>
      <c r="S190" s="10">
        <v>0</v>
      </c>
      <c r="T190" s="10">
        <v>0</v>
      </c>
      <c r="U190" s="10"/>
      <c r="V190" s="10">
        <v>4909.9399999999996</v>
      </c>
      <c r="W190" s="10">
        <v>54.13</v>
      </c>
      <c r="X190" s="10">
        <f t="shared" si="35"/>
        <v>4924.9645732749086</v>
      </c>
      <c r="Y190" s="10">
        <f t="shared" si="36"/>
        <v>54.166771394445249</v>
      </c>
      <c r="Z190" s="10">
        <f t="shared" si="37"/>
        <v>1155.8393521253277</v>
      </c>
      <c r="AA190" s="10"/>
      <c r="AB190" s="10"/>
      <c r="AC190" s="10"/>
      <c r="AD190" s="10"/>
      <c r="AE190" s="10"/>
      <c r="AF190" s="10"/>
      <c r="AG190" s="10"/>
      <c r="AH190" s="10"/>
      <c r="AI190" s="10"/>
    </row>
    <row r="191" spans="1:35" x14ac:dyDescent="0.55000000000000004">
      <c r="A191" s="3">
        <v>6707</v>
      </c>
      <c r="B191" s="3" t="s">
        <v>387</v>
      </c>
      <c r="C191" s="3" t="s">
        <v>342</v>
      </c>
      <c r="D191" s="9" t="s">
        <v>388</v>
      </c>
      <c r="E191" s="10">
        <f t="shared" si="30"/>
        <v>4624.6483997089372</v>
      </c>
      <c r="F191" s="11">
        <f t="shared" si="31"/>
        <v>2.4462809303155169E-5</v>
      </c>
      <c r="G191" s="10">
        <f t="shared" si="38"/>
        <v>1136.2727485529433</v>
      </c>
      <c r="H191" s="11">
        <f t="shared" si="32"/>
        <v>6.0104944553129848E-6</v>
      </c>
      <c r="I191" s="11">
        <v>2.4522932957150452E-5</v>
      </c>
      <c r="J191" s="12">
        <f t="shared" si="39"/>
        <v>-6.0123653995282984E-8</v>
      </c>
      <c r="K191" s="38">
        <f t="shared" si="40"/>
        <v>9.0700000000000003E-2</v>
      </c>
      <c r="L191" s="38">
        <f t="shared" si="41"/>
        <v>1E-3</v>
      </c>
      <c r="M191" s="38">
        <f t="shared" si="42"/>
        <v>9.1700000000000004E-2</v>
      </c>
      <c r="N191" s="10">
        <f t="shared" si="43"/>
        <v>50.91456361628255</v>
      </c>
      <c r="O191" s="13">
        <f t="shared" si="33"/>
        <v>2.6932063864073899E-7</v>
      </c>
      <c r="P191" s="43">
        <f t="shared" si="44"/>
        <v>1085.3581849366608</v>
      </c>
      <c r="Q191" s="44">
        <f t="shared" si="34"/>
        <v>5.7411738166722461E-6</v>
      </c>
      <c r="R191" s="10">
        <v>50833</v>
      </c>
      <c r="S191" s="10">
        <v>0</v>
      </c>
      <c r="T191" s="10">
        <v>0</v>
      </c>
      <c r="U191" s="10"/>
      <c r="V191" s="10">
        <v>4610.54</v>
      </c>
      <c r="W191" s="10">
        <v>50.88</v>
      </c>
      <c r="X191" s="10">
        <f t="shared" si="35"/>
        <v>4624.6483997089372</v>
      </c>
      <c r="Y191" s="10">
        <f t="shared" si="36"/>
        <v>50.91456361628255</v>
      </c>
      <c r="Z191" s="10">
        <f t="shared" si="37"/>
        <v>1085.3581849366608</v>
      </c>
      <c r="AA191" s="10"/>
      <c r="AB191" s="10"/>
      <c r="AC191" s="10"/>
      <c r="AD191" s="10"/>
      <c r="AE191" s="10"/>
      <c r="AF191" s="10"/>
      <c r="AG191" s="10"/>
      <c r="AH191" s="10"/>
      <c r="AI191" s="10"/>
    </row>
    <row r="192" spans="1:35" x14ac:dyDescent="0.55000000000000004">
      <c r="A192" s="3">
        <v>6394</v>
      </c>
      <c r="B192" s="3" t="s">
        <v>389</v>
      </c>
      <c r="C192" s="3" t="s">
        <v>342</v>
      </c>
      <c r="D192" s="9" t="s">
        <v>390</v>
      </c>
      <c r="E192" s="10">
        <f t="shared" si="30"/>
        <v>8644.7926405626022</v>
      </c>
      <c r="F192" s="11">
        <f t="shared" si="31"/>
        <v>4.5727998228949016E-5</v>
      </c>
      <c r="G192" s="10">
        <f t="shared" si="38"/>
        <v>2123.8098275837756</v>
      </c>
      <c r="H192" s="11">
        <f t="shared" si="32"/>
        <v>1.1234228057557549E-5</v>
      </c>
      <c r="I192" s="11">
        <v>4.7168784403175863E-5</v>
      </c>
      <c r="J192" s="12">
        <f t="shared" si="39"/>
        <v>-1.4407861742268471E-6</v>
      </c>
      <c r="K192" s="38">
        <f t="shared" si="40"/>
        <v>9.0700000000000003E-2</v>
      </c>
      <c r="L192" s="38">
        <f t="shared" si="41"/>
        <v>1E-3</v>
      </c>
      <c r="M192" s="38">
        <f t="shared" si="42"/>
        <v>9.1700000000000004E-2</v>
      </c>
      <c r="N192" s="10">
        <f t="shared" si="43"/>
        <v>94.964467122350911</v>
      </c>
      <c r="O192" s="13">
        <f t="shared" si="33"/>
        <v>5.0232957167857964E-7</v>
      </c>
      <c r="P192" s="43">
        <f t="shared" si="44"/>
        <v>2028.8453604614247</v>
      </c>
      <c r="Q192" s="44">
        <f t="shared" si="34"/>
        <v>1.073189848587897E-5</v>
      </c>
      <c r="R192" s="10">
        <v>95021.14</v>
      </c>
      <c r="S192" s="10">
        <v>164369.88</v>
      </c>
      <c r="T192" s="10">
        <v>0</v>
      </c>
      <c r="U192" s="10"/>
      <c r="V192" s="10">
        <v>8618.42</v>
      </c>
      <c r="W192" s="10">
        <v>94.9</v>
      </c>
      <c r="X192" s="10">
        <f t="shared" si="35"/>
        <v>8644.7926405626022</v>
      </c>
      <c r="Y192" s="10">
        <f t="shared" si="36"/>
        <v>94.964467122350911</v>
      </c>
      <c r="Z192" s="10">
        <f t="shared" si="37"/>
        <v>2028.8453604614247</v>
      </c>
      <c r="AA192" s="10"/>
      <c r="AB192" s="10"/>
      <c r="AC192" s="10"/>
      <c r="AD192" s="10"/>
      <c r="AE192" s="10"/>
      <c r="AF192" s="10"/>
      <c r="AG192" s="10"/>
      <c r="AH192" s="10"/>
      <c r="AI192" s="10"/>
    </row>
    <row r="193" spans="1:35" x14ac:dyDescent="0.55000000000000004">
      <c r="A193" s="3">
        <v>6677</v>
      </c>
      <c r="B193" s="3" t="s">
        <v>391</v>
      </c>
      <c r="C193" s="3" t="s">
        <v>342</v>
      </c>
      <c r="D193" s="9" t="s">
        <v>392</v>
      </c>
      <c r="E193" s="10">
        <f t="shared" si="30"/>
        <v>99981.754009119075</v>
      </c>
      <c r="F193" s="11">
        <f t="shared" si="31"/>
        <v>5.2886930437219483E-4</v>
      </c>
      <c r="G193" s="10">
        <f t="shared" si="38"/>
        <v>24564.962916335196</v>
      </c>
      <c r="H193" s="11">
        <f t="shared" si="32"/>
        <v>1.2994025738242223E-4</v>
      </c>
      <c r="I193" s="11">
        <v>6.4649918409629054E-4</v>
      </c>
      <c r="J193" s="12">
        <f t="shared" si="39"/>
        <v>-1.1762987972409572E-4</v>
      </c>
      <c r="K193" s="38">
        <f t="shared" si="40"/>
        <v>9.0700000000000003E-2</v>
      </c>
      <c r="L193" s="38">
        <f t="shared" si="41"/>
        <v>1E-3</v>
      </c>
      <c r="M193" s="38">
        <f t="shared" si="42"/>
        <v>9.1700000000000004E-2</v>
      </c>
      <c r="N193" s="10">
        <f t="shared" si="43"/>
        <v>1100.2569151285147</v>
      </c>
      <c r="O193" s="13">
        <f t="shared" si="33"/>
        <v>5.8199830069158592E-6</v>
      </c>
      <c r="P193" s="43">
        <f t="shared" si="44"/>
        <v>23464.706001206683</v>
      </c>
      <c r="Q193" s="44">
        <f t="shared" si="34"/>
        <v>1.2412027437550639E-4</v>
      </c>
      <c r="R193" s="10">
        <v>1080199.23</v>
      </c>
      <c r="S193" s="10">
        <v>89003.54</v>
      </c>
      <c r="T193" s="10">
        <v>0</v>
      </c>
      <c r="U193" s="10"/>
      <c r="V193" s="10">
        <v>99676.739999999991</v>
      </c>
      <c r="W193" s="10">
        <v>1099.51</v>
      </c>
      <c r="X193" s="10">
        <f t="shared" si="35"/>
        <v>99981.754009119075</v>
      </c>
      <c r="Y193" s="10">
        <f t="shared" si="36"/>
        <v>1100.2569151285147</v>
      </c>
      <c r="Z193" s="10">
        <f t="shared" si="37"/>
        <v>23464.706001206683</v>
      </c>
      <c r="AA193" s="10"/>
      <c r="AB193" s="10"/>
      <c r="AC193" s="10"/>
      <c r="AD193" s="10"/>
      <c r="AE193" s="10"/>
      <c r="AF193" s="10"/>
      <c r="AG193" s="10"/>
      <c r="AH193" s="10"/>
      <c r="AI193" s="10"/>
    </row>
    <row r="194" spans="1:35" x14ac:dyDescent="0.55000000000000004">
      <c r="A194" s="3">
        <v>6686</v>
      </c>
      <c r="B194" s="3" t="s">
        <v>393</v>
      </c>
      <c r="C194" s="3" t="s">
        <v>342</v>
      </c>
      <c r="D194" s="9" t="s">
        <v>394</v>
      </c>
      <c r="E194" s="10">
        <f t="shared" si="30"/>
        <v>41253.873055259719</v>
      </c>
      <c r="F194" s="11">
        <f t="shared" si="31"/>
        <v>2.182188876522819E-4</v>
      </c>
      <c r="G194" s="10">
        <f t="shared" si="38"/>
        <v>10135.654635402741</v>
      </c>
      <c r="H194" s="11">
        <f t="shared" si="32"/>
        <v>5.3614148596486405E-5</v>
      </c>
      <c r="I194" s="11">
        <v>2.3030192565460139E-4</v>
      </c>
      <c r="J194" s="12">
        <f t="shared" si="39"/>
        <v>-1.2083038002319498E-5</v>
      </c>
      <c r="K194" s="38">
        <f t="shared" si="40"/>
        <v>9.0700000000000003E-2</v>
      </c>
      <c r="L194" s="38">
        <f t="shared" si="41"/>
        <v>1E-3</v>
      </c>
      <c r="M194" s="38">
        <f t="shared" si="42"/>
        <v>9.1700000000000004E-2</v>
      </c>
      <c r="N194" s="10">
        <f t="shared" si="43"/>
        <v>453.78805638191449</v>
      </c>
      <c r="O194" s="13">
        <f t="shared" si="33"/>
        <v>2.4003837109041335E-6</v>
      </c>
      <c r="P194" s="43">
        <f t="shared" si="44"/>
        <v>9681.866579020827</v>
      </c>
      <c r="Q194" s="44">
        <f t="shared" si="34"/>
        <v>5.1213764885582273E-5</v>
      </c>
      <c r="R194" s="10">
        <v>453450.47</v>
      </c>
      <c r="S194" s="10">
        <v>31185.33</v>
      </c>
      <c r="T194" s="10">
        <v>0</v>
      </c>
      <c r="U194" s="10"/>
      <c r="V194" s="10">
        <v>41128.019999999997</v>
      </c>
      <c r="W194" s="10">
        <v>453.48</v>
      </c>
      <c r="X194" s="10">
        <f t="shared" si="35"/>
        <v>41253.873055259719</v>
      </c>
      <c r="Y194" s="10">
        <f t="shared" si="36"/>
        <v>453.78805638191449</v>
      </c>
      <c r="Z194" s="10">
        <f t="shared" si="37"/>
        <v>9681.866579020827</v>
      </c>
      <c r="AA194" s="10"/>
      <c r="AB194" s="10"/>
      <c r="AC194" s="10"/>
      <c r="AD194" s="10"/>
      <c r="AE194" s="10"/>
      <c r="AF194" s="10"/>
      <c r="AG194" s="10"/>
      <c r="AH194" s="10"/>
      <c r="AI194" s="10"/>
    </row>
    <row r="195" spans="1:35" x14ac:dyDescent="0.55000000000000004">
      <c r="A195" s="3">
        <v>8514</v>
      </c>
      <c r="B195" s="3">
        <v>0</v>
      </c>
      <c r="C195" s="3" t="s">
        <v>342</v>
      </c>
      <c r="D195" s="9" t="s">
        <v>395</v>
      </c>
      <c r="E195" s="10">
        <f t="shared" si="30"/>
        <v>2039.8028197738445</v>
      </c>
      <c r="F195" s="11">
        <f t="shared" si="31"/>
        <v>1.0789859700319332E-5</v>
      </c>
      <c r="G195" s="10">
        <f t="shared" si="38"/>
        <v>501.16631913514033</v>
      </c>
      <c r="H195" s="11">
        <f t="shared" si="32"/>
        <v>2.6509985267071874E-6</v>
      </c>
      <c r="I195" s="11">
        <v>1.1099805292769859E-5</v>
      </c>
      <c r="J195" s="12">
        <f t="shared" si="39"/>
        <v>-3.0994559245052707E-7</v>
      </c>
      <c r="K195" s="38">
        <f t="shared" si="40"/>
        <v>9.0700000000000003E-2</v>
      </c>
      <c r="L195" s="38">
        <f t="shared" si="41"/>
        <v>1E-3</v>
      </c>
      <c r="M195" s="38">
        <f t="shared" si="42"/>
        <v>9.1700000000000004E-2</v>
      </c>
      <c r="N195" s="10">
        <f t="shared" si="43"/>
        <v>22.445237065904436</v>
      </c>
      <c r="O195" s="13">
        <f t="shared" si="33"/>
        <v>1.1872763216807736E-7</v>
      </c>
      <c r="P195" s="43">
        <f t="shared" si="44"/>
        <v>478.72108206923588</v>
      </c>
      <c r="Q195" s="44">
        <f t="shared" si="34"/>
        <v>2.5322708945391098E-6</v>
      </c>
      <c r="R195" s="10">
        <v>22420.9</v>
      </c>
      <c r="S195" s="10">
        <v>0</v>
      </c>
      <c r="T195" s="10">
        <v>0</v>
      </c>
      <c r="U195" s="10"/>
      <c r="V195" s="10">
        <v>2033.58</v>
      </c>
      <c r="W195" s="10">
        <v>22.43</v>
      </c>
      <c r="X195" s="10">
        <f t="shared" si="35"/>
        <v>2039.8028197738445</v>
      </c>
      <c r="Y195" s="10">
        <f t="shared" si="36"/>
        <v>22.445237065904436</v>
      </c>
      <c r="Z195" s="10">
        <f t="shared" si="37"/>
        <v>478.72108206923588</v>
      </c>
      <c r="AA195" s="10"/>
      <c r="AB195" s="10"/>
      <c r="AC195" s="10"/>
      <c r="AD195" s="10"/>
      <c r="AE195" s="10"/>
      <c r="AF195" s="10"/>
      <c r="AG195" s="10"/>
      <c r="AH195" s="10"/>
      <c r="AI195" s="10"/>
    </row>
    <row r="196" spans="1:35" x14ac:dyDescent="0.55000000000000004">
      <c r="A196" s="3">
        <v>6389</v>
      </c>
      <c r="B196" s="3" t="s">
        <v>396</v>
      </c>
      <c r="C196" s="3" t="s">
        <v>342</v>
      </c>
      <c r="D196" s="9" t="s">
        <v>397</v>
      </c>
      <c r="E196" s="10">
        <f t="shared" si="30"/>
        <v>96466.911289960772</v>
      </c>
      <c r="F196" s="11">
        <f t="shared" si="31"/>
        <v>5.1027698778121592E-4</v>
      </c>
      <c r="G196" s="10">
        <f t="shared" si="38"/>
        <v>23700.788231895101</v>
      </c>
      <c r="H196" s="11">
        <f t="shared" si="32"/>
        <v>1.2536906868158978E-4</v>
      </c>
      <c r="I196" s="11">
        <v>5.888699061804176E-4</v>
      </c>
      <c r="J196" s="12">
        <f t="shared" si="39"/>
        <v>-7.8592918399201682E-5</v>
      </c>
      <c r="K196" s="38">
        <f t="shared" si="40"/>
        <v>9.0700000000000003E-2</v>
      </c>
      <c r="L196" s="38">
        <f t="shared" si="41"/>
        <v>1E-3</v>
      </c>
      <c r="M196" s="38">
        <f t="shared" si="42"/>
        <v>9.1700000000000004E-2</v>
      </c>
      <c r="N196" s="10">
        <f t="shared" si="43"/>
        <v>1060.9802519614727</v>
      </c>
      <c r="O196" s="13">
        <f t="shared" si="33"/>
        <v>5.6122228837505876E-6</v>
      </c>
      <c r="P196" s="43">
        <f t="shared" si="44"/>
        <v>22639.80797993363</v>
      </c>
      <c r="Q196" s="44">
        <f t="shared" si="34"/>
        <v>1.1975684579783921E-4</v>
      </c>
      <c r="R196" s="10">
        <v>1060339.6599999999</v>
      </c>
      <c r="S196" s="10">
        <v>39126.46</v>
      </c>
      <c r="T196" s="10">
        <v>0</v>
      </c>
      <c r="U196" s="10"/>
      <c r="V196" s="10">
        <v>96172.62</v>
      </c>
      <c r="W196" s="10">
        <v>1060.26</v>
      </c>
      <c r="X196" s="10">
        <f t="shared" si="35"/>
        <v>96466.911289960772</v>
      </c>
      <c r="Y196" s="10">
        <f t="shared" si="36"/>
        <v>1060.9802519614727</v>
      </c>
      <c r="Z196" s="10">
        <f t="shared" si="37"/>
        <v>22639.80797993363</v>
      </c>
      <c r="AA196" s="10"/>
      <c r="AB196" s="10"/>
      <c r="AC196" s="10"/>
      <c r="AD196" s="10"/>
      <c r="AE196" s="10"/>
      <c r="AF196" s="10"/>
      <c r="AG196" s="10"/>
      <c r="AH196" s="10"/>
      <c r="AI196" s="10"/>
    </row>
    <row r="197" spans="1:35" x14ac:dyDescent="0.55000000000000004">
      <c r="A197" s="3">
        <v>8715</v>
      </c>
      <c r="B197" s="3">
        <v>0</v>
      </c>
      <c r="C197" s="3" t="s">
        <v>342</v>
      </c>
      <c r="D197" s="9" t="s">
        <v>398</v>
      </c>
      <c r="E197" s="10">
        <f t="shared" si="30"/>
        <v>11007.701157828335</v>
      </c>
      <c r="F197" s="11">
        <f t="shared" si="31"/>
        <v>5.822697662962283E-5</v>
      </c>
      <c r="G197" s="10">
        <f t="shared" si="38"/>
        <v>2704.428243702559</v>
      </c>
      <c r="H197" s="11">
        <f t="shared" si="32"/>
        <v>1.4305501020126494E-5</v>
      </c>
      <c r="I197" s="11">
        <v>5.9422400869136003E-5</v>
      </c>
      <c r="J197" s="12">
        <f t="shared" si="39"/>
        <v>-1.1954242395131732E-6</v>
      </c>
      <c r="K197" s="38">
        <f t="shared" si="40"/>
        <v>9.0700000000000003E-2</v>
      </c>
      <c r="L197" s="38">
        <f t="shared" si="41"/>
        <v>1E-3</v>
      </c>
      <c r="M197" s="38">
        <f t="shared" si="42"/>
        <v>9.1700000000000004E-2</v>
      </c>
      <c r="N197" s="10">
        <f t="shared" si="43"/>
        <v>121.03216331347042</v>
      </c>
      <c r="O197" s="13">
        <f t="shared" si="33"/>
        <v>6.4021877444177252E-7</v>
      </c>
      <c r="P197" s="43">
        <f t="shared" si="44"/>
        <v>2583.3960803890886</v>
      </c>
      <c r="Q197" s="44">
        <f t="shared" si="34"/>
        <v>1.3665282245684722E-5</v>
      </c>
      <c r="R197" s="10">
        <v>120993.60000000001</v>
      </c>
      <c r="S197" s="10">
        <v>0</v>
      </c>
      <c r="T197" s="10">
        <v>0</v>
      </c>
      <c r="U197" s="10"/>
      <c r="V197" s="10">
        <v>10974.12</v>
      </c>
      <c r="W197" s="10">
        <v>120.95</v>
      </c>
      <c r="X197" s="10">
        <f t="shared" si="35"/>
        <v>11007.701157828335</v>
      </c>
      <c r="Y197" s="10">
        <f t="shared" si="36"/>
        <v>121.03216331347042</v>
      </c>
      <c r="Z197" s="10">
        <f t="shared" si="37"/>
        <v>2583.3960803890886</v>
      </c>
      <c r="AA197" s="10"/>
      <c r="AB197" s="10"/>
      <c r="AC197" s="10"/>
      <c r="AD197" s="10"/>
      <c r="AE197" s="10"/>
      <c r="AF197" s="10"/>
      <c r="AG197" s="10"/>
      <c r="AH197" s="10"/>
      <c r="AI197" s="10"/>
    </row>
    <row r="198" spans="1:35" x14ac:dyDescent="0.55000000000000004">
      <c r="A198" s="3">
        <v>6705</v>
      </c>
      <c r="B198" s="3" t="s">
        <v>399</v>
      </c>
      <c r="C198" s="3" t="s">
        <v>342</v>
      </c>
      <c r="D198" s="9" t="s">
        <v>400</v>
      </c>
      <c r="E198" s="10">
        <f t="shared" si="30"/>
        <v>1822.9412408661522</v>
      </c>
      <c r="F198" s="11">
        <f t="shared" si="31"/>
        <v>9.6427360724271227E-6</v>
      </c>
      <c r="G198" s="10">
        <f t="shared" si="38"/>
        <v>447.87947731189837</v>
      </c>
      <c r="H198" s="11">
        <f t="shared" si="32"/>
        <v>2.3691293472099085E-6</v>
      </c>
      <c r="I198" s="11">
        <v>9.4839406888799581E-6</v>
      </c>
      <c r="J198" s="12">
        <f t="shared" si="39"/>
        <v>1.587953835471646E-7</v>
      </c>
      <c r="K198" s="38">
        <f t="shared" si="40"/>
        <v>9.0700000000000003E-2</v>
      </c>
      <c r="L198" s="38">
        <f t="shared" si="41"/>
        <v>1E-3</v>
      </c>
      <c r="M198" s="38">
        <f t="shared" si="42"/>
        <v>9.1700000000000004E-2</v>
      </c>
      <c r="N198" s="10">
        <f t="shared" si="43"/>
        <v>20.053613499809398</v>
      </c>
      <c r="O198" s="13">
        <f t="shared" si="33"/>
        <v>1.0607676097406463E-7</v>
      </c>
      <c r="P198" s="43">
        <f t="shared" si="44"/>
        <v>427.82586381208898</v>
      </c>
      <c r="Q198" s="44">
        <f t="shared" si="34"/>
        <v>2.2630525862358438E-6</v>
      </c>
      <c r="R198" s="10">
        <v>20037.09</v>
      </c>
      <c r="S198" s="10">
        <v>0</v>
      </c>
      <c r="T198" s="10">
        <v>0</v>
      </c>
      <c r="U198" s="10"/>
      <c r="V198" s="10">
        <v>1817.38</v>
      </c>
      <c r="W198" s="10">
        <v>20.04</v>
      </c>
      <c r="X198" s="10">
        <f t="shared" si="35"/>
        <v>1822.9412408661522</v>
      </c>
      <c r="Y198" s="10">
        <f t="shared" si="36"/>
        <v>20.053613499809398</v>
      </c>
      <c r="Z198" s="10">
        <f t="shared" si="37"/>
        <v>427.82586381208898</v>
      </c>
      <c r="AA198" s="10"/>
      <c r="AB198" s="10"/>
      <c r="AC198" s="10"/>
      <c r="AD198" s="10"/>
      <c r="AE198" s="10"/>
      <c r="AF198" s="10"/>
      <c r="AG198" s="10"/>
      <c r="AH198" s="10"/>
      <c r="AI198" s="10"/>
    </row>
    <row r="199" spans="1:35" x14ac:dyDescent="0.55000000000000004">
      <c r="A199" s="3">
        <v>6750</v>
      </c>
      <c r="B199" s="3" t="s">
        <v>401</v>
      </c>
      <c r="C199" s="3" t="s">
        <v>342</v>
      </c>
      <c r="D199" s="9" t="s">
        <v>402</v>
      </c>
      <c r="E199" s="10">
        <f t="shared" si="30"/>
        <v>3310.1482584381611</v>
      </c>
      <c r="F199" s="11">
        <f t="shared" si="31"/>
        <v>1.7509552859508263E-5</v>
      </c>
      <c r="G199" s="10">
        <f t="shared" si="38"/>
        <v>813.2530092775487</v>
      </c>
      <c r="H199" s="11">
        <f t="shared" si="32"/>
        <v>4.3018304445427372E-6</v>
      </c>
      <c r="I199" s="11">
        <v>1.5274323829247946E-5</v>
      </c>
      <c r="J199" s="12">
        <f t="shared" si="39"/>
        <v>2.2352290302603176E-6</v>
      </c>
      <c r="K199" s="38">
        <f t="shared" si="40"/>
        <v>9.0700000000000003E-2</v>
      </c>
      <c r="L199" s="38">
        <f t="shared" si="41"/>
        <v>1E-3</v>
      </c>
      <c r="M199" s="38">
        <f t="shared" si="42"/>
        <v>9.1700000000000004E-2</v>
      </c>
      <c r="N199" s="10">
        <f t="shared" si="43"/>
        <v>36.394706735931528</v>
      </c>
      <c r="O199" s="13">
        <f t="shared" si="33"/>
        <v>1.9251555871390874E-7</v>
      </c>
      <c r="P199" s="43">
        <f t="shared" si="44"/>
        <v>776.85830254161715</v>
      </c>
      <c r="Q199" s="44">
        <f t="shared" si="34"/>
        <v>4.1093148858288288E-6</v>
      </c>
      <c r="R199" s="10">
        <v>36384.33</v>
      </c>
      <c r="S199" s="10">
        <v>0</v>
      </c>
      <c r="T199" s="10">
        <v>0</v>
      </c>
      <c r="U199" s="10"/>
      <c r="V199" s="10">
        <v>3300.05</v>
      </c>
      <c r="W199" s="10">
        <v>36.369999999999997</v>
      </c>
      <c r="X199" s="10">
        <f t="shared" si="35"/>
        <v>3310.1482584381611</v>
      </c>
      <c r="Y199" s="10">
        <f t="shared" si="36"/>
        <v>36.394706735931528</v>
      </c>
      <c r="Z199" s="10">
        <f t="shared" si="37"/>
        <v>776.85830254161715</v>
      </c>
      <c r="AA199" s="10"/>
      <c r="AB199" s="10"/>
      <c r="AC199" s="10"/>
      <c r="AD199" s="10"/>
      <c r="AE199" s="10"/>
      <c r="AF199" s="10"/>
      <c r="AG199" s="10"/>
      <c r="AH199" s="10"/>
      <c r="AI199" s="10"/>
    </row>
    <row r="200" spans="1:35" x14ac:dyDescent="0.55000000000000004">
      <c r="A200" s="3">
        <v>6716</v>
      </c>
      <c r="B200" s="3" t="s">
        <v>403</v>
      </c>
      <c r="C200" s="3" t="s">
        <v>342</v>
      </c>
      <c r="D200" s="9" t="s">
        <v>404</v>
      </c>
      <c r="E200" s="10">
        <f t="shared" si="30"/>
        <v>12759.46525882728</v>
      </c>
      <c r="F200" s="11">
        <f t="shared" si="31"/>
        <v>6.7493209960906421E-5</v>
      </c>
      <c r="G200" s="10">
        <f t="shared" si="38"/>
        <v>3134.7926162468057</v>
      </c>
      <c r="H200" s="11">
        <f t="shared" si="32"/>
        <v>1.6581981449878632E-5</v>
      </c>
      <c r="I200" s="11">
        <v>7.5744518496901445E-5</v>
      </c>
      <c r="J200" s="12">
        <f t="shared" si="39"/>
        <v>-8.2513085359950242E-6</v>
      </c>
      <c r="K200" s="38">
        <f t="shared" si="40"/>
        <v>9.0700000000000003E-2</v>
      </c>
      <c r="L200" s="38">
        <f t="shared" si="41"/>
        <v>1E-3</v>
      </c>
      <c r="M200" s="38">
        <f t="shared" si="42"/>
        <v>9.1700000000000004E-2</v>
      </c>
      <c r="N200" s="10">
        <f t="shared" si="43"/>
        <v>140.27522656703002</v>
      </c>
      <c r="O200" s="13">
        <f t="shared" si="33"/>
        <v>7.4200800166389126E-7</v>
      </c>
      <c r="P200" s="43">
        <f t="shared" si="44"/>
        <v>2994.5173896797755</v>
      </c>
      <c r="Q200" s="44">
        <f t="shared" si="34"/>
        <v>1.5839973448214738E-5</v>
      </c>
      <c r="R200" s="10">
        <v>140247.35</v>
      </c>
      <c r="S200" s="10">
        <v>78379.3</v>
      </c>
      <c r="T200" s="10">
        <v>0</v>
      </c>
      <c r="U200" s="10"/>
      <c r="V200" s="10">
        <v>12720.54</v>
      </c>
      <c r="W200" s="10">
        <v>140.18</v>
      </c>
      <c r="X200" s="10">
        <f t="shared" si="35"/>
        <v>12759.46525882728</v>
      </c>
      <c r="Y200" s="10">
        <f t="shared" si="36"/>
        <v>140.27522656703002</v>
      </c>
      <c r="Z200" s="10">
        <f t="shared" si="37"/>
        <v>2994.5173896797755</v>
      </c>
      <c r="AA200" s="10"/>
      <c r="AB200" s="10"/>
      <c r="AC200" s="10"/>
      <c r="AD200" s="10"/>
      <c r="AE200" s="10"/>
      <c r="AF200" s="10"/>
      <c r="AG200" s="10"/>
      <c r="AH200" s="10"/>
      <c r="AI200" s="10"/>
    </row>
    <row r="201" spans="1:35" x14ac:dyDescent="0.55000000000000004">
      <c r="A201" s="3">
        <v>6708</v>
      </c>
      <c r="B201" s="3" t="s">
        <v>405</v>
      </c>
      <c r="C201" s="3" t="s">
        <v>342</v>
      </c>
      <c r="D201" s="9" t="s">
        <v>406</v>
      </c>
      <c r="E201" s="10">
        <f t="shared" si="30"/>
        <v>296804.01904769917</v>
      </c>
      <c r="F201" s="11">
        <f t="shared" si="31"/>
        <v>1.5699918114490316E-3</v>
      </c>
      <c r="G201" s="10">
        <f t="shared" si="38"/>
        <v>72921.246079211283</v>
      </c>
      <c r="H201" s="11">
        <f t="shared" si="32"/>
        <v>3.8572846685954945E-4</v>
      </c>
      <c r="I201" s="11">
        <v>1.3520630448309342E-3</v>
      </c>
      <c r="J201" s="12">
        <f t="shared" si="39"/>
        <v>2.1792876661809739E-4</v>
      </c>
      <c r="K201" s="38">
        <f t="shared" si="40"/>
        <v>9.0700000000000003E-2</v>
      </c>
      <c r="L201" s="38">
        <f t="shared" si="41"/>
        <v>1E-3</v>
      </c>
      <c r="M201" s="38">
        <f t="shared" si="42"/>
        <v>9.1700000000000004E-2</v>
      </c>
      <c r="N201" s="10">
        <f t="shared" si="43"/>
        <v>3264.3460182701219</v>
      </c>
      <c r="O201" s="13">
        <f t="shared" si="33"/>
        <v>1.7267274664487303E-5</v>
      </c>
      <c r="P201" s="43">
        <f t="shared" si="44"/>
        <v>69656.90006094116</v>
      </c>
      <c r="Q201" s="44">
        <f t="shared" si="34"/>
        <v>3.6846119219506216E-4</v>
      </c>
      <c r="R201" s="10">
        <v>3262384.48</v>
      </c>
      <c r="S201" s="10">
        <v>473926.28</v>
      </c>
      <c r="T201" s="10">
        <v>0</v>
      </c>
      <c r="U201" s="10"/>
      <c r="V201" s="10">
        <v>295898.56</v>
      </c>
      <c r="W201" s="10">
        <v>3262.13</v>
      </c>
      <c r="X201" s="10">
        <f t="shared" si="35"/>
        <v>296804.01904769917</v>
      </c>
      <c r="Y201" s="10">
        <f t="shared" si="36"/>
        <v>3264.3460182701219</v>
      </c>
      <c r="Z201" s="10">
        <f t="shared" si="37"/>
        <v>69656.90006094116</v>
      </c>
      <c r="AA201" s="10"/>
      <c r="AB201" s="10"/>
      <c r="AC201" s="10"/>
      <c r="AD201" s="10"/>
      <c r="AE201" s="10"/>
      <c r="AF201" s="10"/>
      <c r="AG201" s="10"/>
      <c r="AH201" s="10"/>
      <c r="AI201" s="10"/>
    </row>
    <row r="202" spans="1:35" x14ac:dyDescent="0.55000000000000004">
      <c r="A202" s="3">
        <v>6699</v>
      </c>
      <c r="B202" s="3" t="s">
        <v>407</v>
      </c>
      <c r="C202" s="3" t="s">
        <v>342</v>
      </c>
      <c r="D202" s="9" t="s">
        <v>408</v>
      </c>
      <c r="E202" s="10">
        <f t="shared" si="30"/>
        <v>4966.1401875864758</v>
      </c>
      <c r="F202" s="11">
        <f t="shared" si="31"/>
        <v>2.626918413717877E-5</v>
      </c>
      <c r="G202" s="10">
        <f t="shared" si="38"/>
        <v>1220.1599564285248</v>
      </c>
      <c r="H202" s="11">
        <f t="shared" si="32"/>
        <v>6.4542291118467968E-6</v>
      </c>
      <c r="I202" s="11">
        <v>2.4826072870824666E-5</v>
      </c>
      <c r="J202" s="12">
        <f t="shared" si="39"/>
        <v>1.4431112663541044E-6</v>
      </c>
      <c r="K202" s="38">
        <f t="shared" si="40"/>
        <v>9.0700000000000003E-2</v>
      </c>
      <c r="L202" s="38">
        <f t="shared" si="41"/>
        <v>1E-3</v>
      </c>
      <c r="M202" s="38">
        <f t="shared" si="42"/>
        <v>9.1700000000000004E-2</v>
      </c>
      <c r="N202" s="10">
        <f t="shared" si="43"/>
        <v>54.657104259460553</v>
      </c>
      <c r="O202" s="13">
        <f t="shared" si="33"/>
        <v>2.8911739942132792E-7</v>
      </c>
      <c r="P202" s="43">
        <f t="shared" si="44"/>
        <v>1165.5028521690642</v>
      </c>
      <c r="Q202" s="44">
        <f t="shared" si="34"/>
        <v>6.1651117124254687E-6</v>
      </c>
      <c r="R202" s="10">
        <v>54586.63</v>
      </c>
      <c r="S202" s="10">
        <v>0</v>
      </c>
      <c r="T202" s="10">
        <v>0</v>
      </c>
      <c r="U202" s="10"/>
      <c r="V202" s="10">
        <v>4950.99</v>
      </c>
      <c r="W202" s="10">
        <v>54.62</v>
      </c>
      <c r="X202" s="10">
        <f t="shared" si="35"/>
        <v>4966.1401875864758</v>
      </c>
      <c r="Y202" s="10">
        <f t="shared" si="36"/>
        <v>54.657104259460553</v>
      </c>
      <c r="Z202" s="10">
        <f t="shared" si="37"/>
        <v>1165.5028521690642</v>
      </c>
      <c r="AA202" s="10"/>
      <c r="AB202" s="10"/>
      <c r="AC202" s="10"/>
      <c r="AD202" s="10"/>
      <c r="AE202" s="10"/>
      <c r="AF202" s="10"/>
      <c r="AG202" s="10"/>
      <c r="AH202" s="10"/>
      <c r="AI202" s="10"/>
    </row>
    <row r="203" spans="1:35" x14ac:dyDescent="0.55000000000000004">
      <c r="A203" s="3">
        <v>6676</v>
      </c>
      <c r="B203" s="3" t="s">
        <v>409</v>
      </c>
      <c r="C203" s="3" t="s">
        <v>342</v>
      </c>
      <c r="D203" s="9" t="s">
        <v>410</v>
      </c>
      <c r="E203" s="10">
        <f t="shared" ref="E203:E266" si="45">X203</f>
        <v>495924.87639429641</v>
      </c>
      <c r="F203" s="11">
        <f t="shared" ref="F203:F266" si="46">E203/($E$585+$G$585)</f>
        <v>2.6232730861632659E-3</v>
      </c>
      <c r="G203" s="10">
        <f t="shared" si="38"/>
        <v>121843.83382454539</v>
      </c>
      <c r="H203" s="11">
        <f t="shared" ref="H203:H266" si="47">G203/($E$585+$G$585)</f>
        <v>6.4451223401173054E-4</v>
      </c>
      <c r="I203" s="11">
        <v>2.648231523852703E-3</v>
      </c>
      <c r="J203" s="12">
        <f t="shared" si="39"/>
        <v>-2.4958437689437049E-5</v>
      </c>
      <c r="K203" s="38">
        <f t="shared" si="40"/>
        <v>9.0700000000000003E-2</v>
      </c>
      <c r="L203" s="38">
        <f t="shared" si="41"/>
        <v>1E-3</v>
      </c>
      <c r="M203" s="38">
        <f t="shared" si="42"/>
        <v>9.1700000000000004E-2</v>
      </c>
      <c r="N203" s="10">
        <f t="shared" si="43"/>
        <v>5455.2833474696072</v>
      </c>
      <c r="O203" s="13">
        <f t="shared" ref="O203:O266" si="48">N203/($E$585+$G$585)</f>
        <v>2.8856584261027511E-5</v>
      </c>
      <c r="P203" s="43">
        <f t="shared" si="44"/>
        <v>116388.55047707578</v>
      </c>
      <c r="Q203" s="44">
        <f t="shared" ref="Q203:Q266" si="49">P203/($E$585+$G$585)</f>
        <v>6.15655649750703E-4</v>
      </c>
      <c r="R203" s="10">
        <v>5451071.2699999996</v>
      </c>
      <c r="S203" s="10">
        <v>645539.68000000005</v>
      </c>
      <c r="T203" s="10">
        <v>0</v>
      </c>
      <c r="U203" s="10"/>
      <c r="V203" s="10">
        <v>494411.96</v>
      </c>
      <c r="W203" s="10">
        <v>5451.58</v>
      </c>
      <c r="X203" s="10">
        <f t="shared" ref="X203:X266" si="50">V203/$V$585*$X$586</f>
        <v>495924.87639429641</v>
      </c>
      <c r="Y203" s="10">
        <f t="shared" ref="Y203:Y266" si="51">W203/$W$586*$Y$586</f>
        <v>5455.2833474696072</v>
      </c>
      <c r="Z203" s="10">
        <f t="shared" ref="Z203:Z266" si="52">V203/$V$585*$Z$586</f>
        <v>116388.55047707578</v>
      </c>
      <c r="AA203" s="10"/>
      <c r="AB203" s="10"/>
      <c r="AC203" s="10"/>
      <c r="AD203" s="10"/>
      <c r="AE203" s="10"/>
      <c r="AF203" s="10"/>
      <c r="AG203" s="10"/>
      <c r="AH203" s="10"/>
      <c r="AI203" s="10"/>
    </row>
    <row r="204" spans="1:35" x14ac:dyDescent="0.55000000000000004">
      <c r="A204" s="3">
        <v>6638</v>
      </c>
      <c r="B204" s="3" t="s">
        <v>411</v>
      </c>
      <c r="C204" s="3" t="s">
        <v>342</v>
      </c>
      <c r="D204" s="9" t="s">
        <v>412</v>
      </c>
      <c r="E204" s="10">
        <f t="shared" si="45"/>
        <v>10337.707209487015</v>
      </c>
      <c r="F204" s="11">
        <f t="shared" si="46"/>
        <v>5.4682937650665373E-5</v>
      </c>
      <c r="G204" s="10">
        <f t="shared" ref="G204:G267" si="53">Y204+Z204</f>
        <v>2539.9625386921962</v>
      </c>
      <c r="H204" s="11">
        <f t="shared" si="47"/>
        <v>1.3435533655941426E-5</v>
      </c>
      <c r="I204" s="11">
        <v>6.0774291213689398E-5</v>
      </c>
      <c r="J204" s="12">
        <f t="shared" ref="J204:J267" si="54">F204-I204</f>
        <v>-6.0913535630240253E-6</v>
      </c>
      <c r="K204" s="38">
        <f t="shared" ref="K204:K267" si="55">IF(OR($C204="City",$C204="County",$C204="Other Local Government",$C204="Consolidated Government"),0.0907,IF(OR($C204="School District"),0.088,IF(OR($C204="State Agency",$C204="University"),0.0917,)))</f>
        <v>9.0700000000000003E-2</v>
      </c>
      <c r="L204" s="38">
        <f t="shared" ref="L204:L267" si="56">IF(OR($C204="City",$C204="County",$C204="Other Local Government",$C204="Consolidated Government"),0.001,IF(OR($C204="School District"),0.0037,IF(OR($C204="State Agency",$C204="University"),0,)))</f>
        <v>1E-3</v>
      </c>
      <c r="M204" s="38">
        <f t="shared" ref="M204:M267" si="57">K204+L204</f>
        <v>9.1700000000000004E-2</v>
      </c>
      <c r="N204" s="10">
        <f t="shared" ref="N204:N267" si="58">Y204</f>
        <v>113.80725864936741</v>
      </c>
      <c r="O204" s="13">
        <f t="shared" si="48"/>
        <v>6.0200149828245367E-7</v>
      </c>
      <c r="P204" s="43">
        <f t="shared" ref="P204:P267" si="59">Z204</f>
        <v>2426.155280042829</v>
      </c>
      <c r="Q204" s="44">
        <f t="shared" si="49"/>
        <v>1.2833532157658974E-5</v>
      </c>
      <c r="R204" s="10">
        <v>113628.41</v>
      </c>
      <c r="S204" s="10">
        <v>0</v>
      </c>
      <c r="T204" s="10">
        <v>0</v>
      </c>
      <c r="U204" s="10"/>
      <c r="V204" s="10">
        <v>10306.17</v>
      </c>
      <c r="W204" s="10">
        <v>113.73</v>
      </c>
      <c r="X204" s="10">
        <f t="shared" si="50"/>
        <v>10337.707209487015</v>
      </c>
      <c r="Y204" s="10">
        <f t="shared" si="51"/>
        <v>113.80725864936741</v>
      </c>
      <c r="Z204" s="10">
        <f t="shared" si="52"/>
        <v>2426.155280042829</v>
      </c>
      <c r="AA204" s="10"/>
      <c r="AB204" s="10"/>
      <c r="AC204" s="10"/>
      <c r="AD204" s="10"/>
      <c r="AE204" s="10"/>
      <c r="AF204" s="10"/>
      <c r="AG204" s="10"/>
      <c r="AH204" s="10"/>
      <c r="AI204" s="10"/>
    </row>
    <row r="205" spans="1:35" x14ac:dyDescent="0.55000000000000004">
      <c r="A205" s="3">
        <v>6414</v>
      </c>
      <c r="B205" s="3" t="s">
        <v>413</v>
      </c>
      <c r="C205" s="3" t="s">
        <v>342</v>
      </c>
      <c r="D205" s="9" t="s">
        <v>414</v>
      </c>
      <c r="E205" s="10">
        <f t="shared" si="45"/>
        <v>3161.8658939149223</v>
      </c>
      <c r="F205" s="11">
        <f t="shared" si="46"/>
        <v>1.672518983494163E-5</v>
      </c>
      <c r="G205" s="10">
        <f t="shared" si="53"/>
        <v>776.79151105294034</v>
      </c>
      <c r="H205" s="11">
        <f t="shared" si="47"/>
        <v>4.1089615816834415E-6</v>
      </c>
      <c r="I205" s="11">
        <v>5.2969296592079468E-6</v>
      </c>
      <c r="J205" s="12">
        <f t="shared" si="54"/>
        <v>1.1428260175733683E-5</v>
      </c>
      <c r="K205" s="38">
        <f t="shared" si="55"/>
        <v>9.0700000000000003E-2</v>
      </c>
      <c r="L205" s="38">
        <f t="shared" si="56"/>
        <v>1E-3</v>
      </c>
      <c r="M205" s="38">
        <f t="shared" si="57"/>
        <v>9.1700000000000004E-2</v>
      </c>
      <c r="N205" s="10">
        <f t="shared" si="58"/>
        <v>34.733579070777658</v>
      </c>
      <c r="O205" s="13">
        <f t="shared" si="48"/>
        <v>1.8372876114819281E-7</v>
      </c>
      <c r="P205" s="43">
        <f t="shared" si="59"/>
        <v>742.0579319821627</v>
      </c>
      <c r="Q205" s="44">
        <f t="shared" si="49"/>
        <v>3.9252328205352488E-6</v>
      </c>
      <c r="R205" s="10">
        <v>34754.07</v>
      </c>
      <c r="S205" s="10">
        <v>0</v>
      </c>
      <c r="T205" s="10">
        <v>0</v>
      </c>
      <c r="U205" s="10"/>
      <c r="V205" s="10">
        <v>3152.22</v>
      </c>
      <c r="W205" s="10">
        <v>34.71</v>
      </c>
      <c r="X205" s="10">
        <f t="shared" si="50"/>
        <v>3161.8658939149223</v>
      </c>
      <c r="Y205" s="10">
        <f t="shared" si="51"/>
        <v>34.733579070777658</v>
      </c>
      <c r="Z205" s="10">
        <f t="shared" si="52"/>
        <v>742.0579319821627</v>
      </c>
      <c r="AA205" s="10"/>
      <c r="AB205" s="10"/>
      <c r="AC205" s="10"/>
      <c r="AD205" s="10"/>
      <c r="AE205" s="10"/>
      <c r="AF205" s="10"/>
      <c r="AG205" s="10"/>
      <c r="AH205" s="10"/>
      <c r="AI205" s="10"/>
    </row>
    <row r="206" spans="1:35" x14ac:dyDescent="0.55000000000000004">
      <c r="A206" s="3">
        <v>6682</v>
      </c>
      <c r="B206" s="3" t="s">
        <v>415</v>
      </c>
      <c r="C206" s="3" t="s">
        <v>342</v>
      </c>
      <c r="D206" s="9" t="s">
        <v>416</v>
      </c>
      <c r="E206" s="10">
        <f t="shared" si="45"/>
        <v>457930.03565824666</v>
      </c>
      <c r="F206" s="11">
        <f t="shared" si="46"/>
        <v>2.4222933655236958E-3</v>
      </c>
      <c r="G206" s="10">
        <f t="shared" si="53"/>
        <v>112508.80537673034</v>
      </c>
      <c r="H206" s="11">
        <f t="shared" si="47"/>
        <v>5.9513312428896743E-4</v>
      </c>
      <c r="I206" s="11">
        <v>2.1615430653921255E-3</v>
      </c>
      <c r="J206" s="12">
        <f t="shared" si="54"/>
        <v>2.6075030013157034E-4</v>
      </c>
      <c r="K206" s="38">
        <f t="shared" si="55"/>
        <v>9.0700000000000003E-2</v>
      </c>
      <c r="L206" s="38">
        <f t="shared" si="56"/>
        <v>1E-3</v>
      </c>
      <c r="M206" s="38">
        <f t="shared" si="57"/>
        <v>9.1700000000000004E-2</v>
      </c>
      <c r="N206" s="10">
        <f t="shared" si="58"/>
        <v>5037.2595698543191</v>
      </c>
      <c r="O206" s="13">
        <f t="shared" si="48"/>
        <v>2.6645381360363552E-5</v>
      </c>
      <c r="P206" s="43">
        <f t="shared" si="59"/>
        <v>107471.54580687602</v>
      </c>
      <c r="Q206" s="44">
        <f t="shared" si="49"/>
        <v>5.6848774292860395E-4</v>
      </c>
      <c r="R206" s="10">
        <v>5033441.18</v>
      </c>
      <c r="S206" s="10">
        <v>1866154.18</v>
      </c>
      <c r="T206" s="10">
        <v>0</v>
      </c>
      <c r="U206" s="10"/>
      <c r="V206" s="10">
        <v>456533.03</v>
      </c>
      <c r="W206" s="10">
        <v>5033.84</v>
      </c>
      <c r="X206" s="10">
        <f t="shared" si="50"/>
        <v>457930.03565824666</v>
      </c>
      <c r="Y206" s="10">
        <f t="shared" si="51"/>
        <v>5037.2595698543191</v>
      </c>
      <c r="Z206" s="10">
        <f t="shared" si="52"/>
        <v>107471.54580687602</v>
      </c>
      <c r="AA206" s="10"/>
      <c r="AB206" s="10"/>
      <c r="AC206" s="10"/>
      <c r="AD206" s="10"/>
      <c r="AE206" s="10"/>
      <c r="AF206" s="10"/>
      <c r="AG206" s="10"/>
      <c r="AH206" s="10"/>
      <c r="AI206" s="10"/>
    </row>
    <row r="207" spans="1:35" x14ac:dyDescent="0.55000000000000004">
      <c r="A207" s="3">
        <v>6736</v>
      </c>
      <c r="B207" s="3" t="s">
        <v>417</v>
      </c>
      <c r="C207" s="3" t="s">
        <v>342</v>
      </c>
      <c r="D207" s="9" t="s">
        <v>418</v>
      </c>
      <c r="E207" s="10">
        <f t="shared" si="45"/>
        <v>18519.647828906393</v>
      </c>
      <c r="F207" s="11">
        <f t="shared" si="46"/>
        <v>9.7962606893237984E-5</v>
      </c>
      <c r="G207" s="10">
        <f t="shared" si="53"/>
        <v>4550.1823108697163</v>
      </c>
      <c r="H207" s="11">
        <f t="shared" si="47"/>
        <v>2.406890914613127E-5</v>
      </c>
      <c r="I207" s="11">
        <v>9.2280527866243938E-5</v>
      </c>
      <c r="J207" s="12">
        <f t="shared" si="54"/>
        <v>5.6820790269940458E-6</v>
      </c>
      <c r="K207" s="38">
        <f t="shared" si="55"/>
        <v>9.0700000000000003E-2</v>
      </c>
      <c r="L207" s="38">
        <f t="shared" si="56"/>
        <v>1E-3</v>
      </c>
      <c r="M207" s="38">
        <f t="shared" si="57"/>
        <v>9.1700000000000004E-2</v>
      </c>
      <c r="N207" s="10">
        <f t="shared" si="58"/>
        <v>203.80835636258382</v>
      </c>
      <c r="O207" s="13">
        <f t="shared" si="48"/>
        <v>1.0780765422947975E-6</v>
      </c>
      <c r="P207" s="43">
        <f t="shared" si="59"/>
        <v>4346.3739545071321</v>
      </c>
      <c r="Q207" s="44">
        <f t="shared" si="49"/>
        <v>2.299083260383647E-5</v>
      </c>
      <c r="R207" s="10">
        <v>203563.28</v>
      </c>
      <c r="S207" s="10">
        <v>0</v>
      </c>
      <c r="T207" s="10">
        <v>0</v>
      </c>
      <c r="U207" s="10"/>
      <c r="V207" s="10">
        <v>18463.150000000001</v>
      </c>
      <c r="W207" s="10">
        <v>203.67</v>
      </c>
      <c r="X207" s="10">
        <f t="shared" si="50"/>
        <v>18519.647828906393</v>
      </c>
      <c r="Y207" s="10">
        <f t="shared" si="51"/>
        <v>203.80835636258382</v>
      </c>
      <c r="Z207" s="10">
        <f t="shared" si="52"/>
        <v>4346.3739545071321</v>
      </c>
      <c r="AA207" s="10"/>
      <c r="AB207" s="10"/>
      <c r="AC207" s="10"/>
      <c r="AD207" s="10"/>
      <c r="AE207" s="10"/>
      <c r="AF207" s="10"/>
      <c r="AG207" s="10"/>
      <c r="AH207" s="10"/>
      <c r="AI207" s="10"/>
    </row>
    <row r="208" spans="1:35" x14ac:dyDescent="0.55000000000000004">
      <c r="A208" s="3">
        <v>6702</v>
      </c>
      <c r="B208" s="3" t="s">
        <v>419</v>
      </c>
      <c r="C208" s="3" t="s">
        <v>342</v>
      </c>
      <c r="D208" s="9" t="s">
        <v>420</v>
      </c>
      <c r="E208" s="10">
        <f t="shared" si="45"/>
        <v>6034.1985096073413</v>
      </c>
      <c r="F208" s="11">
        <f t="shared" si="46"/>
        <v>3.1918847592218669E-5</v>
      </c>
      <c r="G208" s="10">
        <f t="shared" si="53"/>
        <v>1482.5604058464507</v>
      </c>
      <c r="H208" s="11">
        <f t="shared" si="47"/>
        <v>7.8422377992914332E-6</v>
      </c>
      <c r="I208" s="11">
        <v>3.3046245937411063E-5</v>
      </c>
      <c r="J208" s="12">
        <f t="shared" si="54"/>
        <v>-1.127398345192394E-6</v>
      </c>
      <c r="K208" s="38">
        <f t="shared" si="55"/>
        <v>9.0700000000000003E-2</v>
      </c>
      <c r="L208" s="38">
        <f t="shared" si="56"/>
        <v>1E-3</v>
      </c>
      <c r="M208" s="38">
        <f t="shared" si="57"/>
        <v>9.1700000000000004E-2</v>
      </c>
      <c r="N208" s="10">
        <f t="shared" si="58"/>
        <v>66.395072640337006</v>
      </c>
      <c r="O208" s="13">
        <f t="shared" si="48"/>
        <v>3.5120724005135669E-7</v>
      </c>
      <c r="P208" s="43">
        <f t="shared" si="59"/>
        <v>1416.1653332061137</v>
      </c>
      <c r="Q208" s="44">
        <f t="shared" si="49"/>
        <v>7.4910305592400758E-6</v>
      </c>
      <c r="R208" s="10">
        <v>43837.279999999999</v>
      </c>
      <c r="S208" s="10">
        <v>0</v>
      </c>
      <c r="T208" s="10">
        <v>0</v>
      </c>
      <c r="U208" s="10"/>
      <c r="V208" s="10">
        <v>6015.79</v>
      </c>
      <c r="W208" s="10">
        <v>66.349999999999994</v>
      </c>
      <c r="X208" s="10">
        <f t="shared" si="50"/>
        <v>6034.1985096073413</v>
      </c>
      <c r="Y208" s="10">
        <f t="shared" si="51"/>
        <v>66.395072640337006</v>
      </c>
      <c r="Z208" s="10">
        <f t="shared" si="52"/>
        <v>1416.1653332061137</v>
      </c>
      <c r="AA208" s="10"/>
      <c r="AB208" s="10"/>
      <c r="AC208" s="10"/>
      <c r="AD208" s="10"/>
      <c r="AE208" s="10"/>
      <c r="AF208" s="10"/>
      <c r="AG208" s="10"/>
      <c r="AH208" s="10"/>
      <c r="AI208" s="10"/>
    </row>
    <row r="209" spans="1:35" x14ac:dyDescent="0.55000000000000004">
      <c r="A209" s="3">
        <v>6718</v>
      </c>
      <c r="B209" s="3" t="s">
        <v>421</v>
      </c>
      <c r="C209" s="3" t="s">
        <v>342</v>
      </c>
      <c r="D209" s="9" t="s">
        <v>422</v>
      </c>
      <c r="E209" s="10">
        <f t="shared" si="45"/>
        <v>19667.79046387818</v>
      </c>
      <c r="F209" s="11">
        <f t="shared" si="46"/>
        <v>1.0403588899051151E-4</v>
      </c>
      <c r="G209" s="10">
        <f t="shared" si="53"/>
        <v>4832.1382544850503</v>
      </c>
      <c r="H209" s="11">
        <f t="shared" si="47"/>
        <v>2.55603597137003E-5</v>
      </c>
      <c r="I209" s="11">
        <v>1.0133398399236026E-4</v>
      </c>
      <c r="J209" s="12">
        <f t="shared" si="54"/>
        <v>2.7019049981512479E-6</v>
      </c>
      <c r="K209" s="38">
        <f t="shared" si="55"/>
        <v>9.0700000000000003E-2</v>
      </c>
      <c r="L209" s="38">
        <f t="shared" si="56"/>
        <v>1E-3</v>
      </c>
      <c r="M209" s="38">
        <f t="shared" si="57"/>
        <v>9.1700000000000004E-2</v>
      </c>
      <c r="N209" s="10">
        <f t="shared" si="58"/>
        <v>216.30684102389219</v>
      </c>
      <c r="O209" s="13">
        <f t="shared" si="48"/>
        <v>1.1441892540994916E-6</v>
      </c>
      <c r="P209" s="43">
        <f t="shared" si="59"/>
        <v>4615.8314134611583</v>
      </c>
      <c r="Q209" s="44">
        <f t="shared" si="49"/>
        <v>2.4416170459600809E-5</v>
      </c>
      <c r="R209" s="10">
        <v>216184.95</v>
      </c>
      <c r="S209" s="10">
        <v>0</v>
      </c>
      <c r="T209" s="10">
        <v>0</v>
      </c>
      <c r="U209" s="10"/>
      <c r="V209" s="10">
        <v>19607.79</v>
      </c>
      <c r="W209" s="10">
        <v>216.16</v>
      </c>
      <c r="X209" s="10">
        <f t="shared" si="50"/>
        <v>19667.79046387818</v>
      </c>
      <c r="Y209" s="10">
        <f t="shared" si="51"/>
        <v>216.30684102389219</v>
      </c>
      <c r="Z209" s="10">
        <f t="shared" si="52"/>
        <v>4615.8314134611583</v>
      </c>
      <c r="AA209" s="10"/>
      <c r="AB209" s="10"/>
      <c r="AC209" s="10"/>
      <c r="AD209" s="10"/>
      <c r="AE209" s="10"/>
      <c r="AF209" s="10"/>
      <c r="AG209" s="10"/>
      <c r="AH209" s="10"/>
      <c r="AI209" s="10"/>
    </row>
    <row r="210" spans="1:35" x14ac:dyDescent="0.55000000000000004">
      <c r="A210" s="3">
        <v>6691</v>
      </c>
      <c r="B210" s="3" t="s">
        <v>423</v>
      </c>
      <c r="C210" s="3" t="s">
        <v>342</v>
      </c>
      <c r="D210" s="9" t="s">
        <v>424</v>
      </c>
      <c r="E210" s="10">
        <f t="shared" si="45"/>
        <v>16734.582134846685</v>
      </c>
      <c r="F210" s="11">
        <f t="shared" si="46"/>
        <v>8.8520219517338171E-5</v>
      </c>
      <c r="G210" s="10">
        <f t="shared" si="53"/>
        <v>4111.5921128763575</v>
      </c>
      <c r="H210" s="11">
        <f t="shared" si="47"/>
        <v>2.1748916911387575E-5</v>
      </c>
      <c r="I210" s="11">
        <v>6.8093372868049127E-5</v>
      </c>
      <c r="J210" s="12">
        <f t="shared" si="54"/>
        <v>2.0426846649289045E-5</v>
      </c>
      <c r="K210" s="38">
        <f t="shared" si="55"/>
        <v>9.0700000000000003E-2</v>
      </c>
      <c r="L210" s="38">
        <f t="shared" si="56"/>
        <v>1E-3</v>
      </c>
      <c r="M210" s="38">
        <f t="shared" si="57"/>
        <v>9.1700000000000004E-2</v>
      </c>
      <c r="N210" s="10">
        <f t="shared" si="58"/>
        <v>184.15501458931755</v>
      </c>
      <c r="O210" s="13">
        <f t="shared" si="48"/>
        <v>9.7411708193897789E-7</v>
      </c>
      <c r="P210" s="43">
        <f t="shared" si="59"/>
        <v>3927.4370982870396</v>
      </c>
      <c r="Q210" s="44">
        <f t="shared" si="49"/>
        <v>2.0774799829448594E-5</v>
      </c>
      <c r="R210" s="10">
        <v>183942.25</v>
      </c>
      <c r="S210" s="10">
        <v>39453.08</v>
      </c>
      <c r="T210" s="10">
        <v>0</v>
      </c>
      <c r="U210" s="10"/>
      <c r="V210" s="10">
        <v>16683.53</v>
      </c>
      <c r="W210" s="10">
        <v>184.03</v>
      </c>
      <c r="X210" s="10">
        <f t="shared" si="50"/>
        <v>16734.582134846685</v>
      </c>
      <c r="Y210" s="10">
        <f t="shared" si="51"/>
        <v>184.15501458931755</v>
      </c>
      <c r="Z210" s="10">
        <f t="shared" si="52"/>
        <v>3927.4370982870396</v>
      </c>
      <c r="AA210" s="10"/>
      <c r="AB210" s="10"/>
      <c r="AC210" s="10"/>
      <c r="AD210" s="10"/>
      <c r="AE210" s="10"/>
      <c r="AF210" s="10"/>
      <c r="AG210" s="10"/>
      <c r="AH210" s="10"/>
      <c r="AI210" s="10"/>
    </row>
    <row r="211" spans="1:35" x14ac:dyDescent="0.55000000000000004">
      <c r="A211" s="3">
        <v>7276</v>
      </c>
      <c r="B211" s="3" t="s">
        <v>425</v>
      </c>
      <c r="C211" s="3" t="s">
        <v>342</v>
      </c>
      <c r="D211" s="9" t="s">
        <v>426</v>
      </c>
      <c r="E211" s="10">
        <f t="shared" si="45"/>
        <v>208486.11791630887</v>
      </c>
      <c r="F211" s="11">
        <f t="shared" si="46"/>
        <v>1.1028203020283177E-3</v>
      </c>
      <c r="G211" s="10">
        <f t="shared" si="53"/>
        <v>51223.109282229721</v>
      </c>
      <c r="H211" s="11">
        <f t="shared" si="47"/>
        <v>2.7095273975092407E-4</v>
      </c>
      <c r="I211" s="11">
        <v>1.0237974072667226E-3</v>
      </c>
      <c r="J211" s="12">
        <f t="shared" si="54"/>
        <v>7.9022894761595101E-5</v>
      </c>
      <c r="K211" s="38">
        <f t="shared" si="55"/>
        <v>9.0700000000000003E-2</v>
      </c>
      <c r="L211" s="38">
        <f t="shared" si="56"/>
        <v>1E-3</v>
      </c>
      <c r="M211" s="38">
        <f t="shared" si="57"/>
        <v>9.1700000000000004E-2</v>
      </c>
      <c r="N211" s="10">
        <f t="shared" si="58"/>
        <v>2293.5269727124823</v>
      </c>
      <c r="O211" s="13">
        <f t="shared" si="48"/>
        <v>1.2131973744996353E-5</v>
      </c>
      <c r="P211" s="43">
        <f t="shared" si="59"/>
        <v>48929.582309517238</v>
      </c>
      <c r="Q211" s="44">
        <f t="shared" si="49"/>
        <v>2.5882076600592773E-4</v>
      </c>
      <c r="R211" s="10">
        <v>2291623.2999999998</v>
      </c>
      <c r="S211" s="10">
        <v>637407.13</v>
      </c>
      <c r="T211" s="10">
        <v>0</v>
      </c>
      <c r="U211" s="10"/>
      <c r="V211" s="10">
        <v>207850.09</v>
      </c>
      <c r="W211" s="10">
        <v>2291.9699999999998</v>
      </c>
      <c r="X211" s="10">
        <f t="shared" si="50"/>
        <v>208486.11791630887</v>
      </c>
      <c r="Y211" s="10">
        <f t="shared" si="51"/>
        <v>2293.5269727124823</v>
      </c>
      <c r="Z211" s="10">
        <f t="shared" si="52"/>
        <v>48929.582309517238</v>
      </c>
      <c r="AA211" s="10"/>
      <c r="AB211" s="10"/>
      <c r="AC211" s="10"/>
      <c r="AD211" s="10"/>
      <c r="AE211" s="10"/>
      <c r="AF211" s="10"/>
      <c r="AG211" s="10"/>
      <c r="AH211" s="10"/>
      <c r="AI211" s="10"/>
    </row>
    <row r="212" spans="1:35" x14ac:dyDescent="0.55000000000000004">
      <c r="A212" s="3">
        <v>6373</v>
      </c>
      <c r="B212" s="3" t="s">
        <v>427</v>
      </c>
      <c r="C212" s="3" t="s">
        <v>342</v>
      </c>
      <c r="D212" s="9" t="s">
        <v>428</v>
      </c>
      <c r="E212" s="10">
        <f t="shared" si="45"/>
        <v>2003.4118018146814</v>
      </c>
      <c r="F212" s="11">
        <f t="shared" si="46"/>
        <v>1.0597363653973684E-5</v>
      </c>
      <c r="G212" s="10">
        <f t="shared" si="53"/>
        <v>492.2354505090259</v>
      </c>
      <c r="H212" s="11">
        <f t="shared" si="47"/>
        <v>2.603757284297079E-6</v>
      </c>
      <c r="I212" s="11">
        <v>1.3502753240368899E-5</v>
      </c>
      <c r="J212" s="12">
        <f t="shared" si="54"/>
        <v>-2.9053895863952149E-6</v>
      </c>
      <c r="K212" s="38">
        <f t="shared" si="55"/>
        <v>9.0700000000000003E-2</v>
      </c>
      <c r="L212" s="38">
        <f t="shared" si="56"/>
        <v>1E-3</v>
      </c>
      <c r="M212" s="38">
        <f t="shared" si="57"/>
        <v>9.1700000000000004E-2</v>
      </c>
      <c r="N212" s="10">
        <f t="shared" si="58"/>
        <v>22.05497213252491</v>
      </c>
      <c r="O212" s="13">
        <f t="shared" si="48"/>
        <v>1.1666326406528866E-7</v>
      </c>
      <c r="P212" s="43">
        <f t="shared" si="59"/>
        <v>470.18047837650096</v>
      </c>
      <c r="Q212" s="44">
        <f t="shared" si="49"/>
        <v>2.4870940202317903E-6</v>
      </c>
      <c r="R212" s="10">
        <v>22020.75</v>
      </c>
      <c r="S212" s="10">
        <v>0</v>
      </c>
      <c r="T212" s="10">
        <v>0</v>
      </c>
      <c r="U212" s="10"/>
      <c r="V212" s="10">
        <v>1997.3</v>
      </c>
      <c r="W212" s="10">
        <v>22.04</v>
      </c>
      <c r="X212" s="10">
        <f t="shared" si="50"/>
        <v>2003.4118018146814</v>
      </c>
      <c r="Y212" s="10">
        <f t="shared" si="51"/>
        <v>22.05497213252491</v>
      </c>
      <c r="Z212" s="10">
        <f t="shared" si="52"/>
        <v>470.18047837650096</v>
      </c>
      <c r="AA212" s="10"/>
      <c r="AB212" s="10"/>
      <c r="AC212" s="10"/>
      <c r="AD212" s="10"/>
      <c r="AE212" s="10"/>
      <c r="AF212" s="10"/>
      <c r="AG212" s="10"/>
      <c r="AH212" s="10"/>
      <c r="AI212" s="10"/>
    </row>
    <row r="213" spans="1:35" x14ac:dyDescent="0.55000000000000004">
      <c r="A213" s="3">
        <v>6717</v>
      </c>
      <c r="B213" s="3" t="s">
        <v>429</v>
      </c>
      <c r="C213" s="3" t="s">
        <v>342</v>
      </c>
      <c r="D213" s="9" t="s">
        <v>430</v>
      </c>
      <c r="E213" s="10">
        <f t="shared" si="45"/>
        <v>5750.6635303759003</v>
      </c>
      <c r="F213" s="11">
        <f t="shared" si="46"/>
        <v>3.0419044465963851E-5</v>
      </c>
      <c r="G213" s="10">
        <f t="shared" si="53"/>
        <v>1412.9055024938189</v>
      </c>
      <c r="H213" s="11">
        <f t="shared" si="47"/>
        <v>7.4737871690008401E-6</v>
      </c>
      <c r="I213" s="11">
        <v>3.4182106185696553E-5</v>
      </c>
      <c r="J213" s="12">
        <f t="shared" si="54"/>
        <v>-3.7630617197327023E-6</v>
      </c>
      <c r="K213" s="38">
        <f t="shared" si="55"/>
        <v>9.0700000000000003E-2</v>
      </c>
      <c r="L213" s="38">
        <f t="shared" si="56"/>
        <v>1E-3</v>
      </c>
      <c r="M213" s="38">
        <f t="shared" si="57"/>
        <v>9.1700000000000004E-2</v>
      </c>
      <c r="N213" s="10">
        <f t="shared" si="58"/>
        <v>63.282959966464389</v>
      </c>
      <c r="O213" s="13">
        <f t="shared" si="48"/>
        <v>3.3474522774450337E-7</v>
      </c>
      <c r="P213" s="43">
        <f t="shared" si="59"/>
        <v>1349.6225425273544</v>
      </c>
      <c r="Q213" s="44">
        <f t="shared" si="49"/>
        <v>7.1390419412563361E-6</v>
      </c>
      <c r="R213" s="10">
        <v>63210</v>
      </c>
      <c r="S213" s="10">
        <v>0</v>
      </c>
      <c r="T213" s="10">
        <v>0</v>
      </c>
      <c r="U213" s="10"/>
      <c r="V213" s="10">
        <v>5733.12</v>
      </c>
      <c r="W213" s="10">
        <v>63.24</v>
      </c>
      <c r="X213" s="10">
        <f t="shared" si="50"/>
        <v>5750.6635303759003</v>
      </c>
      <c r="Y213" s="10">
        <f t="shared" si="51"/>
        <v>63.282959966464389</v>
      </c>
      <c r="Z213" s="10">
        <f t="shared" si="52"/>
        <v>1349.6225425273544</v>
      </c>
      <c r="AA213" s="10"/>
      <c r="AB213" s="10"/>
      <c r="AC213" s="10"/>
      <c r="AD213" s="10"/>
      <c r="AE213" s="10"/>
      <c r="AF213" s="10"/>
      <c r="AG213" s="10"/>
      <c r="AH213" s="10"/>
      <c r="AI213" s="10"/>
    </row>
    <row r="214" spans="1:35" x14ac:dyDescent="0.55000000000000004">
      <c r="A214" s="3">
        <v>11990</v>
      </c>
      <c r="B214" s="3" t="s">
        <v>178</v>
      </c>
      <c r="C214" s="3" t="s">
        <v>342</v>
      </c>
      <c r="D214" s="9" t="s">
        <v>431</v>
      </c>
      <c r="E214" s="10">
        <f t="shared" si="45"/>
        <v>85215.576880971988</v>
      </c>
      <c r="F214" s="11">
        <f t="shared" si="46"/>
        <v>4.507612745281946E-4</v>
      </c>
      <c r="G214" s="10">
        <f t="shared" si="53"/>
        <v>20936.539935951485</v>
      </c>
      <c r="H214" s="11">
        <f t="shared" si="47"/>
        <v>1.1074714003194451E-4</v>
      </c>
      <c r="I214" s="11">
        <v>4.8013209416094963E-4</v>
      </c>
      <c r="J214" s="12">
        <f t="shared" si="54"/>
        <v>-2.937081963275503E-5</v>
      </c>
      <c r="K214" s="38">
        <f t="shared" si="55"/>
        <v>9.0700000000000003E-2</v>
      </c>
      <c r="L214" s="38">
        <f t="shared" si="56"/>
        <v>1E-3</v>
      </c>
      <c r="M214" s="38">
        <f t="shared" si="57"/>
        <v>9.1700000000000004E-2</v>
      </c>
      <c r="N214" s="10">
        <f t="shared" si="58"/>
        <v>937.3062952528179</v>
      </c>
      <c r="O214" s="13">
        <f t="shared" si="48"/>
        <v>4.9580299252283997E-6</v>
      </c>
      <c r="P214" s="43">
        <f t="shared" si="59"/>
        <v>19999.233640698669</v>
      </c>
      <c r="Q214" s="44">
        <f t="shared" si="49"/>
        <v>1.0578911010671612E-4</v>
      </c>
      <c r="R214" s="10">
        <v>936664.76</v>
      </c>
      <c r="S214" s="10">
        <v>115292.61</v>
      </c>
      <c r="T214" s="10">
        <v>0</v>
      </c>
      <c r="U214" s="10"/>
      <c r="V214" s="10">
        <v>84955.61</v>
      </c>
      <c r="W214" s="10">
        <v>936.67</v>
      </c>
      <c r="X214" s="10">
        <f t="shared" si="50"/>
        <v>85215.576880971988</v>
      </c>
      <c r="Y214" s="10">
        <f t="shared" si="51"/>
        <v>937.3062952528179</v>
      </c>
      <c r="Z214" s="10">
        <f t="shared" si="52"/>
        <v>19999.233640698669</v>
      </c>
      <c r="AA214" s="10"/>
      <c r="AB214" s="10"/>
      <c r="AC214" s="10"/>
      <c r="AD214" s="10"/>
      <c r="AE214" s="10"/>
      <c r="AF214" s="10"/>
      <c r="AG214" s="10"/>
      <c r="AH214" s="10"/>
      <c r="AI214" s="10"/>
    </row>
    <row r="215" spans="1:35" x14ac:dyDescent="0.55000000000000004">
      <c r="A215" s="3">
        <v>6660</v>
      </c>
      <c r="B215" s="3" t="s">
        <v>432</v>
      </c>
      <c r="C215" s="3" t="s">
        <v>342</v>
      </c>
      <c r="D215" s="9" t="s">
        <v>433</v>
      </c>
      <c r="E215" s="10">
        <f t="shared" si="45"/>
        <v>58530.458678370851</v>
      </c>
      <c r="F215" s="11">
        <f t="shared" si="46"/>
        <v>3.0960612036264306E-4</v>
      </c>
      <c r="G215" s="10">
        <f t="shared" si="53"/>
        <v>14380.453558614106</v>
      </c>
      <c r="H215" s="11">
        <f t="shared" si="47"/>
        <v>7.6067684003695618E-5</v>
      </c>
      <c r="I215" s="11">
        <v>3.3121223405571367E-4</v>
      </c>
      <c r="J215" s="12">
        <f t="shared" si="54"/>
        <v>-2.1606113693070606E-5</v>
      </c>
      <c r="K215" s="38">
        <f t="shared" si="55"/>
        <v>9.0700000000000003E-2</v>
      </c>
      <c r="L215" s="38">
        <f t="shared" si="56"/>
        <v>1E-3</v>
      </c>
      <c r="M215" s="38">
        <f t="shared" si="57"/>
        <v>9.1700000000000004E-2</v>
      </c>
      <c r="N215" s="10">
        <f t="shared" si="58"/>
        <v>643.94714686937857</v>
      </c>
      <c r="O215" s="13">
        <f t="shared" si="48"/>
        <v>3.4062603021167835E-6</v>
      </c>
      <c r="P215" s="43">
        <f t="shared" si="59"/>
        <v>13736.506411744727</v>
      </c>
      <c r="Q215" s="44">
        <f t="shared" si="49"/>
        <v>7.2661423701578828E-5</v>
      </c>
      <c r="R215" s="10">
        <v>643351.29</v>
      </c>
      <c r="S215" s="10">
        <v>354650.5</v>
      </c>
      <c r="T215" s="10">
        <v>0</v>
      </c>
      <c r="U215" s="10"/>
      <c r="V215" s="10">
        <v>58351.899999999994</v>
      </c>
      <c r="W215" s="10">
        <v>643.51</v>
      </c>
      <c r="X215" s="10">
        <f t="shared" si="50"/>
        <v>58530.458678370851</v>
      </c>
      <c r="Y215" s="10">
        <f t="shared" si="51"/>
        <v>643.94714686937857</v>
      </c>
      <c r="Z215" s="10">
        <f t="shared" si="52"/>
        <v>13736.506411744727</v>
      </c>
      <c r="AA215" s="10"/>
      <c r="AB215" s="10"/>
      <c r="AC215" s="10"/>
      <c r="AD215" s="10"/>
      <c r="AE215" s="10"/>
      <c r="AF215" s="10"/>
      <c r="AG215" s="10"/>
      <c r="AH215" s="10"/>
      <c r="AI215" s="10"/>
    </row>
    <row r="216" spans="1:35" x14ac:dyDescent="0.55000000000000004">
      <c r="A216" s="3">
        <v>6641</v>
      </c>
      <c r="B216" s="3" t="s">
        <v>434</v>
      </c>
      <c r="C216" s="3" t="s">
        <v>342</v>
      </c>
      <c r="D216" s="9" t="s">
        <v>435</v>
      </c>
      <c r="E216" s="10">
        <f t="shared" si="45"/>
        <v>101696.14409332756</v>
      </c>
      <c r="F216" s="11">
        <f t="shared" si="46"/>
        <v>5.3793784192930985E-4</v>
      </c>
      <c r="G216" s="10">
        <f t="shared" si="53"/>
        <v>24985.575319577438</v>
      </c>
      <c r="H216" s="11">
        <f t="shared" si="47"/>
        <v>1.321651532278457E-4</v>
      </c>
      <c r="I216" s="11">
        <v>5.1463191483571335E-4</v>
      </c>
      <c r="J216" s="12">
        <f t="shared" si="54"/>
        <v>2.3305927093596494E-5</v>
      </c>
      <c r="K216" s="38">
        <f t="shared" si="55"/>
        <v>9.0700000000000003E-2</v>
      </c>
      <c r="L216" s="38">
        <f t="shared" si="56"/>
        <v>1E-3</v>
      </c>
      <c r="M216" s="38">
        <f t="shared" si="57"/>
        <v>9.1700000000000004E-2</v>
      </c>
      <c r="N216" s="10">
        <f t="shared" si="58"/>
        <v>1118.5193126520437</v>
      </c>
      <c r="O216" s="13">
        <f t="shared" si="48"/>
        <v>5.9165848476232782E-6</v>
      </c>
      <c r="P216" s="43">
        <f t="shared" si="59"/>
        <v>23867.056006925395</v>
      </c>
      <c r="Q216" s="44">
        <f t="shared" si="49"/>
        <v>1.2624856838022245E-4</v>
      </c>
      <c r="R216" s="10">
        <v>1105867.6100000001</v>
      </c>
      <c r="S216" s="10">
        <v>0</v>
      </c>
      <c r="T216" s="10">
        <v>0</v>
      </c>
      <c r="U216" s="10"/>
      <c r="V216" s="10">
        <v>101385.90000000001</v>
      </c>
      <c r="W216" s="10">
        <v>1117.76</v>
      </c>
      <c r="X216" s="10">
        <f t="shared" si="50"/>
        <v>101696.14409332756</v>
      </c>
      <c r="Y216" s="10">
        <f t="shared" si="51"/>
        <v>1118.5193126520437</v>
      </c>
      <c r="Z216" s="10">
        <f t="shared" si="52"/>
        <v>23867.056006925395</v>
      </c>
      <c r="AA216" s="10"/>
      <c r="AB216" s="10"/>
      <c r="AC216" s="10"/>
      <c r="AD216" s="10"/>
      <c r="AE216" s="10"/>
      <c r="AF216" s="10"/>
      <c r="AG216" s="10"/>
      <c r="AH216" s="10"/>
      <c r="AI216" s="10"/>
    </row>
    <row r="217" spans="1:35" x14ac:dyDescent="0.55000000000000004">
      <c r="A217" s="3">
        <v>6417</v>
      </c>
      <c r="B217" s="3" t="s">
        <v>436</v>
      </c>
      <c r="C217" s="3" t="s">
        <v>342</v>
      </c>
      <c r="D217" s="9" t="s">
        <v>437</v>
      </c>
      <c r="E217" s="10">
        <f t="shared" si="45"/>
        <v>5357.9755584676104</v>
      </c>
      <c r="F217" s="11">
        <f t="shared" si="46"/>
        <v>2.8341859317566443E-5</v>
      </c>
      <c r="G217" s="10">
        <f t="shared" si="53"/>
        <v>1316.4226742509904</v>
      </c>
      <c r="H217" s="11">
        <f t="shared" si="47"/>
        <v>6.9634259859794596E-6</v>
      </c>
      <c r="I217" s="11">
        <v>2.6575472097909087E-5</v>
      </c>
      <c r="J217" s="12">
        <f t="shared" si="54"/>
        <v>1.7663872196573561E-6</v>
      </c>
      <c r="K217" s="38">
        <f t="shared" si="55"/>
        <v>9.0700000000000003E-2</v>
      </c>
      <c r="L217" s="38">
        <f t="shared" si="56"/>
        <v>1E-3</v>
      </c>
      <c r="M217" s="38">
        <f t="shared" si="57"/>
        <v>9.1700000000000004E-2</v>
      </c>
      <c r="N217" s="10">
        <f t="shared" si="58"/>
        <v>58.960025319798895</v>
      </c>
      <c r="O217" s="13">
        <f t="shared" si="48"/>
        <v>3.1187838106745952E-7</v>
      </c>
      <c r="P217" s="43">
        <f t="shared" si="59"/>
        <v>1257.4626489311916</v>
      </c>
      <c r="Q217" s="44">
        <f t="shared" si="49"/>
        <v>6.6515476049120004E-6</v>
      </c>
      <c r="R217" s="10">
        <v>58893.38</v>
      </c>
      <c r="S217" s="10">
        <v>0</v>
      </c>
      <c r="T217" s="10">
        <v>0</v>
      </c>
      <c r="U217" s="10"/>
      <c r="V217" s="10">
        <v>5341.63</v>
      </c>
      <c r="W217" s="10">
        <v>58.92</v>
      </c>
      <c r="X217" s="10">
        <f t="shared" si="50"/>
        <v>5357.9755584676104</v>
      </c>
      <c r="Y217" s="10">
        <f t="shared" si="51"/>
        <v>58.960025319798895</v>
      </c>
      <c r="Z217" s="10">
        <f t="shared" si="52"/>
        <v>1257.4626489311916</v>
      </c>
      <c r="AA217" s="10"/>
      <c r="AB217" s="10"/>
      <c r="AC217" s="10"/>
      <c r="AD217" s="10"/>
      <c r="AE217" s="10"/>
      <c r="AF217" s="10"/>
      <c r="AG217" s="10"/>
      <c r="AH217" s="10"/>
      <c r="AI217" s="10"/>
    </row>
    <row r="218" spans="1:35" x14ac:dyDescent="0.55000000000000004">
      <c r="A218" s="3">
        <v>6663</v>
      </c>
      <c r="B218" s="3" t="s">
        <v>438</v>
      </c>
      <c r="C218" s="3" t="s">
        <v>342</v>
      </c>
      <c r="D218" s="9" t="s">
        <v>439</v>
      </c>
      <c r="E218" s="10">
        <f t="shared" si="45"/>
        <v>121457.96140460075</v>
      </c>
      <c r="F218" s="11">
        <f t="shared" si="46"/>
        <v>6.4247110080362612E-4</v>
      </c>
      <c r="G218" s="10">
        <f t="shared" si="53"/>
        <v>29841.0315728815</v>
      </c>
      <c r="H218" s="11">
        <f t="shared" si="47"/>
        <v>1.5784885718507307E-4</v>
      </c>
      <c r="I218" s="11">
        <v>6.4254289028326298E-4</v>
      </c>
      <c r="J218" s="12">
        <f t="shared" si="54"/>
        <v>-7.1789479636863267E-8</v>
      </c>
      <c r="K218" s="38">
        <f t="shared" si="55"/>
        <v>9.0700000000000003E-2</v>
      </c>
      <c r="L218" s="38">
        <f t="shared" si="56"/>
        <v>1E-3</v>
      </c>
      <c r="M218" s="38">
        <f t="shared" si="57"/>
        <v>9.1700000000000004E-2</v>
      </c>
      <c r="N218" s="10">
        <f t="shared" si="58"/>
        <v>1336.0770028213831</v>
      </c>
      <c r="O218" s="13">
        <f t="shared" si="48"/>
        <v>7.0673906661547852E-6</v>
      </c>
      <c r="P218" s="43">
        <f t="shared" si="59"/>
        <v>28504.954570060116</v>
      </c>
      <c r="Q218" s="44">
        <f t="shared" si="49"/>
        <v>1.5078146651891828E-4</v>
      </c>
      <c r="R218" s="10">
        <v>1335033.81</v>
      </c>
      <c r="S218" s="10">
        <v>297703.55</v>
      </c>
      <c r="T218" s="10">
        <v>0</v>
      </c>
      <c r="U218" s="10"/>
      <c r="V218" s="10">
        <v>121087.43</v>
      </c>
      <c r="W218" s="10">
        <v>1335.17</v>
      </c>
      <c r="X218" s="10">
        <f t="shared" si="50"/>
        <v>121457.96140460075</v>
      </c>
      <c r="Y218" s="10">
        <f t="shared" si="51"/>
        <v>1336.0770028213831</v>
      </c>
      <c r="Z218" s="10">
        <f t="shared" si="52"/>
        <v>28504.954570060116</v>
      </c>
      <c r="AA218" s="10"/>
      <c r="AB218" s="10"/>
      <c r="AC218" s="10"/>
      <c r="AD218" s="10"/>
      <c r="AE218" s="10"/>
      <c r="AF218" s="10"/>
      <c r="AG218" s="10"/>
      <c r="AH218" s="10"/>
      <c r="AI218" s="10"/>
    </row>
    <row r="219" spans="1:35" x14ac:dyDescent="0.55000000000000004">
      <c r="A219" s="3">
        <v>6632</v>
      </c>
      <c r="B219" s="3" t="s">
        <v>440</v>
      </c>
      <c r="C219" s="3" t="s">
        <v>342</v>
      </c>
      <c r="D219" s="9" t="s">
        <v>441</v>
      </c>
      <c r="E219" s="10">
        <f t="shared" si="45"/>
        <v>123033.15684817548</v>
      </c>
      <c r="F219" s="11">
        <f t="shared" si="46"/>
        <v>6.5080334628931378E-4</v>
      </c>
      <c r="G219" s="10">
        <f t="shared" si="53"/>
        <v>30227.705539675298</v>
      </c>
      <c r="H219" s="11">
        <f t="shared" si="47"/>
        <v>1.598942303020362E-4</v>
      </c>
      <c r="I219" s="11">
        <v>6.3493760673528031E-4</v>
      </c>
      <c r="J219" s="12">
        <f t="shared" si="54"/>
        <v>1.5865739554033463E-5</v>
      </c>
      <c r="K219" s="38">
        <f t="shared" si="55"/>
        <v>9.0700000000000003E-2</v>
      </c>
      <c r="L219" s="38">
        <f t="shared" si="56"/>
        <v>1E-3</v>
      </c>
      <c r="M219" s="38">
        <f t="shared" si="57"/>
        <v>9.1700000000000004E-2</v>
      </c>
      <c r="N219" s="10">
        <f t="shared" si="58"/>
        <v>1353.0685376131378</v>
      </c>
      <c r="O219" s="13">
        <f t="shared" si="48"/>
        <v>7.1572700773992768E-6</v>
      </c>
      <c r="P219" s="43">
        <f t="shared" si="59"/>
        <v>28874.637002062162</v>
      </c>
      <c r="Q219" s="44">
        <f t="shared" si="49"/>
        <v>1.5273696022463691E-4</v>
      </c>
      <c r="R219" s="10">
        <v>1352350.48</v>
      </c>
      <c r="S219" s="10">
        <v>388694.23</v>
      </c>
      <c r="T219" s="10">
        <v>0</v>
      </c>
      <c r="U219" s="10"/>
      <c r="V219" s="10">
        <v>122657.82</v>
      </c>
      <c r="W219" s="10">
        <v>1352.15</v>
      </c>
      <c r="X219" s="10">
        <f t="shared" si="50"/>
        <v>123033.15684817548</v>
      </c>
      <c r="Y219" s="10">
        <f t="shared" si="51"/>
        <v>1353.0685376131378</v>
      </c>
      <c r="Z219" s="10">
        <f t="shared" si="52"/>
        <v>28874.637002062162</v>
      </c>
      <c r="AA219" s="10"/>
      <c r="AB219" s="10"/>
      <c r="AC219" s="10"/>
      <c r="AD219" s="10"/>
      <c r="AE219" s="10"/>
      <c r="AF219" s="10"/>
      <c r="AG219" s="10"/>
      <c r="AH219" s="10"/>
      <c r="AI219" s="10"/>
    </row>
    <row r="220" spans="1:35" x14ac:dyDescent="0.55000000000000004">
      <c r="A220" s="3">
        <v>6685</v>
      </c>
      <c r="B220" s="3" t="s">
        <v>442</v>
      </c>
      <c r="C220" s="3" t="s">
        <v>342</v>
      </c>
      <c r="D220" s="9" t="s">
        <v>443</v>
      </c>
      <c r="E220" s="10">
        <f t="shared" si="45"/>
        <v>37112.107785532062</v>
      </c>
      <c r="F220" s="11">
        <f t="shared" si="46"/>
        <v>1.9631036505450875E-4</v>
      </c>
      <c r="G220" s="10">
        <f t="shared" si="53"/>
        <v>9118.1433600943874</v>
      </c>
      <c r="H220" s="11">
        <f t="shared" si="47"/>
        <v>4.8231861741285676E-5</v>
      </c>
      <c r="I220" s="11">
        <v>2.1870793533827727E-4</v>
      </c>
      <c r="J220" s="12">
        <f t="shared" si="54"/>
        <v>-2.2397570283768514E-5</v>
      </c>
      <c r="K220" s="38">
        <f t="shared" si="55"/>
        <v>9.0700000000000003E-2</v>
      </c>
      <c r="L220" s="38">
        <f t="shared" si="56"/>
        <v>1E-3</v>
      </c>
      <c r="M220" s="38">
        <f t="shared" si="57"/>
        <v>9.1700000000000004E-2</v>
      </c>
      <c r="N220" s="10">
        <f t="shared" si="58"/>
        <v>408.30718145345458</v>
      </c>
      <c r="O220" s="13">
        <f t="shared" si="48"/>
        <v>2.1598054281560678E-6</v>
      </c>
      <c r="P220" s="43">
        <f t="shared" si="59"/>
        <v>8709.8361786409332</v>
      </c>
      <c r="Q220" s="44">
        <f t="shared" si="49"/>
        <v>4.607205631312961E-5</v>
      </c>
      <c r="R220" s="10">
        <v>407924.65</v>
      </c>
      <c r="S220" s="10">
        <v>0</v>
      </c>
      <c r="T220" s="10">
        <v>0</v>
      </c>
      <c r="U220" s="10"/>
      <c r="V220" s="10">
        <v>36998.89</v>
      </c>
      <c r="W220" s="10">
        <v>408.03</v>
      </c>
      <c r="X220" s="10">
        <f t="shared" si="50"/>
        <v>37112.107785532062</v>
      </c>
      <c r="Y220" s="10">
        <f t="shared" si="51"/>
        <v>408.30718145345458</v>
      </c>
      <c r="Z220" s="10">
        <f t="shared" si="52"/>
        <v>8709.8361786409332</v>
      </c>
      <c r="AA220" s="10"/>
      <c r="AB220" s="10"/>
      <c r="AC220" s="10"/>
      <c r="AD220" s="10"/>
      <c r="AE220" s="10"/>
      <c r="AF220" s="10"/>
      <c r="AG220" s="10"/>
      <c r="AH220" s="10"/>
      <c r="AI220" s="10"/>
    </row>
    <row r="221" spans="1:35" x14ac:dyDescent="0.55000000000000004">
      <c r="A221" s="3">
        <v>6727</v>
      </c>
      <c r="B221" s="3" t="s">
        <v>444</v>
      </c>
      <c r="C221" s="3" t="s">
        <v>342</v>
      </c>
      <c r="D221" s="9" t="s">
        <v>445</v>
      </c>
      <c r="E221" s="10">
        <f t="shared" si="45"/>
        <v>12141.720707550261</v>
      </c>
      <c r="F221" s="11">
        <f t="shared" si="46"/>
        <v>6.4225552433276007E-5</v>
      </c>
      <c r="G221" s="10">
        <f t="shared" si="53"/>
        <v>2983.1697100457345</v>
      </c>
      <c r="H221" s="11">
        <f t="shared" si="47"/>
        <v>1.5779948101652542E-5</v>
      </c>
      <c r="I221" s="11">
        <v>5.8444891412957289E-5</v>
      </c>
      <c r="J221" s="12">
        <f t="shared" si="54"/>
        <v>5.7806610203187182E-6</v>
      </c>
      <c r="K221" s="38">
        <f t="shared" si="55"/>
        <v>9.0700000000000003E-2</v>
      </c>
      <c r="L221" s="38">
        <f t="shared" si="56"/>
        <v>1E-3</v>
      </c>
      <c r="M221" s="38">
        <f t="shared" si="57"/>
        <v>9.1700000000000004E-2</v>
      </c>
      <c r="N221" s="10">
        <f t="shared" si="58"/>
        <v>133.63071590641454</v>
      </c>
      <c r="O221" s="13">
        <f t="shared" si="48"/>
        <v>7.0686081140102764E-7</v>
      </c>
      <c r="P221" s="43">
        <f t="shared" si="59"/>
        <v>2849.53899413932</v>
      </c>
      <c r="Q221" s="44">
        <f t="shared" si="49"/>
        <v>1.5073087290251514E-5</v>
      </c>
      <c r="R221" s="10">
        <v>133456.4</v>
      </c>
      <c r="S221" s="10">
        <v>139936</v>
      </c>
      <c r="T221" s="10">
        <v>0</v>
      </c>
      <c r="U221" s="10"/>
      <c r="V221" s="10">
        <v>12104.68</v>
      </c>
      <c r="W221" s="10">
        <v>133.54</v>
      </c>
      <c r="X221" s="10">
        <f t="shared" si="50"/>
        <v>12141.720707550261</v>
      </c>
      <c r="Y221" s="10">
        <f t="shared" si="51"/>
        <v>133.63071590641454</v>
      </c>
      <c r="Z221" s="10">
        <f t="shared" si="52"/>
        <v>2849.53899413932</v>
      </c>
      <c r="AA221" s="10"/>
      <c r="AB221" s="10"/>
      <c r="AC221" s="10"/>
      <c r="AD221" s="10"/>
      <c r="AE221" s="10"/>
      <c r="AF221" s="10"/>
      <c r="AG221" s="10"/>
      <c r="AH221" s="10"/>
      <c r="AI221" s="10"/>
    </row>
    <row r="222" spans="1:35" x14ac:dyDescent="0.55000000000000004">
      <c r="A222" s="3">
        <v>6664</v>
      </c>
      <c r="B222" s="3" t="s">
        <v>446</v>
      </c>
      <c r="C222" s="3" t="s">
        <v>342</v>
      </c>
      <c r="D222" s="9" t="s">
        <v>447</v>
      </c>
      <c r="E222" s="10">
        <f t="shared" si="45"/>
        <v>9781.7110337768681</v>
      </c>
      <c r="F222" s="11">
        <f t="shared" si="46"/>
        <v>5.1741907923835355E-5</v>
      </c>
      <c r="G222" s="10">
        <f t="shared" si="53"/>
        <v>2403.2716503353276</v>
      </c>
      <c r="H222" s="11">
        <f t="shared" si="47"/>
        <v>1.2712485578261964E-5</v>
      </c>
      <c r="I222" s="11">
        <v>4.9987360975686314E-5</v>
      </c>
      <c r="J222" s="12">
        <f t="shared" si="54"/>
        <v>1.7545469481490409E-6</v>
      </c>
      <c r="K222" s="38">
        <f t="shared" si="55"/>
        <v>9.0700000000000003E-2</v>
      </c>
      <c r="L222" s="38">
        <f t="shared" si="56"/>
        <v>1E-3</v>
      </c>
      <c r="M222" s="38">
        <f t="shared" si="57"/>
        <v>9.1700000000000004E-2</v>
      </c>
      <c r="N222" s="10">
        <f t="shared" si="58"/>
        <v>107.60304688794935</v>
      </c>
      <c r="O222" s="13">
        <f t="shared" si="48"/>
        <v>5.6918333869965928E-7</v>
      </c>
      <c r="P222" s="43">
        <f t="shared" si="59"/>
        <v>2295.6686034473782</v>
      </c>
      <c r="Q222" s="44">
        <f t="shared" si="49"/>
        <v>1.2143302239562303E-5</v>
      </c>
      <c r="R222" s="10">
        <v>107518.28</v>
      </c>
      <c r="S222" s="10">
        <v>0</v>
      </c>
      <c r="T222" s="10">
        <v>0</v>
      </c>
      <c r="U222" s="10"/>
      <c r="V222" s="10">
        <v>9751.8700000000008</v>
      </c>
      <c r="W222" s="10">
        <v>107.53</v>
      </c>
      <c r="X222" s="10">
        <f t="shared" si="50"/>
        <v>9781.7110337768681</v>
      </c>
      <c r="Y222" s="10">
        <f t="shared" si="51"/>
        <v>107.60304688794935</v>
      </c>
      <c r="Z222" s="10">
        <f t="shared" si="52"/>
        <v>2295.6686034473782</v>
      </c>
      <c r="AA222" s="10"/>
      <c r="AB222" s="10"/>
      <c r="AC222" s="10"/>
      <c r="AD222" s="10"/>
      <c r="AE222" s="10"/>
      <c r="AF222" s="10"/>
      <c r="AG222" s="10"/>
      <c r="AH222" s="10"/>
      <c r="AI222" s="10"/>
    </row>
    <row r="223" spans="1:35" x14ac:dyDescent="0.55000000000000004">
      <c r="A223" s="3">
        <v>6377</v>
      </c>
      <c r="B223" s="3" t="s">
        <v>448</v>
      </c>
      <c r="C223" s="3" t="s">
        <v>342</v>
      </c>
      <c r="D223" s="9" t="s">
        <v>449</v>
      </c>
      <c r="E223" s="10">
        <f t="shared" si="45"/>
        <v>1176.8000600846156</v>
      </c>
      <c r="F223" s="11">
        <f t="shared" si="46"/>
        <v>6.2248700808483782E-6</v>
      </c>
      <c r="G223" s="10">
        <f t="shared" si="53"/>
        <v>289.13185701170505</v>
      </c>
      <c r="H223" s="11">
        <f t="shared" si="47"/>
        <v>1.5294086966675396E-6</v>
      </c>
      <c r="I223" s="11">
        <v>8.4623698715713315E-6</v>
      </c>
      <c r="J223" s="12">
        <f t="shared" si="54"/>
        <v>-2.2374997907229533E-6</v>
      </c>
      <c r="K223" s="38">
        <f t="shared" si="55"/>
        <v>9.0700000000000003E-2</v>
      </c>
      <c r="L223" s="38">
        <f t="shared" si="56"/>
        <v>1E-3</v>
      </c>
      <c r="M223" s="38">
        <f t="shared" si="57"/>
        <v>9.1700000000000004E-2</v>
      </c>
      <c r="N223" s="10">
        <f t="shared" si="58"/>
        <v>12.948790353669343</v>
      </c>
      <c r="O223" s="13">
        <f t="shared" si="48"/>
        <v>6.8494675000219386E-8</v>
      </c>
      <c r="P223" s="43">
        <f t="shared" si="59"/>
        <v>276.18306665803573</v>
      </c>
      <c r="Q223" s="44">
        <f t="shared" si="49"/>
        <v>1.4609140216673203E-6</v>
      </c>
      <c r="R223" s="10">
        <v>12935</v>
      </c>
      <c r="S223" s="10">
        <v>0</v>
      </c>
      <c r="T223" s="10">
        <v>0</v>
      </c>
      <c r="U223" s="10"/>
      <c r="V223" s="10">
        <v>1173.21</v>
      </c>
      <c r="W223" s="10">
        <v>12.94</v>
      </c>
      <c r="X223" s="10">
        <f t="shared" si="50"/>
        <v>1176.8000600846156</v>
      </c>
      <c r="Y223" s="10">
        <f t="shared" si="51"/>
        <v>12.948790353669343</v>
      </c>
      <c r="Z223" s="10">
        <f t="shared" si="52"/>
        <v>276.18306665803573</v>
      </c>
      <c r="AA223" s="10"/>
      <c r="AB223" s="10"/>
      <c r="AC223" s="10"/>
      <c r="AD223" s="10"/>
      <c r="AE223" s="10"/>
      <c r="AF223" s="10"/>
      <c r="AG223" s="10"/>
      <c r="AH223" s="10"/>
      <c r="AI223" s="10"/>
    </row>
    <row r="224" spans="1:35" x14ac:dyDescent="0.55000000000000004">
      <c r="A224" s="3">
        <v>6631</v>
      </c>
      <c r="B224" s="3" t="s">
        <v>450</v>
      </c>
      <c r="C224" s="3" t="s">
        <v>342</v>
      </c>
      <c r="D224" s="9" t="s">
        <v>451</v>
      </c>
      <c r="E224" s="10">
        <f t="shared" si="45"/>
        <v>40207.541013530907</v>
      </c>
      <c r="F224" s="11">
        <f t="shared" si="46"/>
        <v>2.1268414879381994E-4</v>
      </c>
      <c r="G224" s="10">
        <f t="shared" si="53"/>
        <v>9878.6133007543849</v>
      </c>
      <c r="H224" s="11">
        <f t="shared" si="47"/>
        <v>5.2254487794396677E-5</v>
      </c>
      <c r="I224" s="11">
        <v>2.0753621380090455E-4</v>
      </c>
      <c r="J224" s="12">
        <f t="shared" si="54"/>
        <v>5.1479349929153904E-6</v>
      </c>
      <c r="K224" s="38">
        <f t="shared" si="55"/>
        <v>9.0700000000000003E-2</v>
      </c>
      <c r="L224" s="38">
        <f t="shared" si="56"/>
        <v>1E-3</v>
      </c>
      <c r="M224" s="38">
        <f t="shared" si="57"/>
        <v>9.1700000000000004E-2</v>
      </c>
      <c r="N224" s="10">
        <f t="shared" si="58"/>
        <v>442.310264623291</v>
      </c>
      <c r="O224" s="13">
        <f t="shared" si="48"/>
        <v>2.3396701156759636E-6</v>
      </c>
      <c r="P224" s="43">
        <f t="shared" si="59"/>
        <v>9436.3030361310939</v>
      </c>
      <c r="Q224" s="44">
        <f t="shared" si="49"/>
        <v>4.9914817678720709E-5</v>
      </c>
      <c r="R224" s="10">
        <v>441951.06</v>
      </c>
      <c r="S224" s="10">
        <v>0</v>
      </c>
      <c r="T224" s="10">
        <v>0</v>
      </c>
      <c r="U224" s="10"/>
      <c r="V224" s="10">
        <v>40084.879999999997</v>
      </c>
      <c r="W224" s="10">
        <v>442.01</v>
      </c>
      <c r="X224" s="10">
        <f t="shared" si="50"/>
        <v>40207.541013530907</v>
      </c>
      <c r="Y224" s="10">
        <f t="shared" si="51"/>
        <v>442.310264623291</v>
      </c>
      <c r="Z224" s="10">
        <f t="shared" si="52"/>
        <v>9436.3030361310939</v>
      </c>
      <c r="AA224" s="10"/>
      <c r="AB224" s="10"/>
      <c r="AC224" s="10"/>
      <c r="AD224" s="10"/>
      <c r="AE224" s="10"/>
      <c r="AF224" s="10"/>
      <c r="AG224" s="10"/>
      <c r="AH224" s="10"/>
      <c r="AI224" s="10"/>
    </row>
    <row r="225" spans="1:35" x14ac:dyDescent="0.55000000000000004">
      <c r="A225" s="3">
        <v>6637</v>
      </c>
      <c r="B225" s="3" t="s">
        <v>452</v>
      </c>
      <c r="C225" s="3" t="s">
        <v>342</v>
      </c>
      <c r="D225" s="9" t="s">
        <v>453</v>
      </c>
      <c r="E225" s="10">
        <f t="shared" si="45"/>
        <v>72809.951079015562</v>
      </c>
      <c r="F225" s="11">
        <f t="shared" si="46"/>
        <v>3.8513975434978245E-4</v>
      </c>
      <c r="G225" s="10">
        <f t="shared" si="53"/>
        <v>17887.941999756531</v>
      </c>
      <c r="H225" s="11">
        <f t="shared" si="47"/>
        <v>9.4621098977704953E-5</v>
      </c>
      <c r="I225" s="11">
        <v>3.7946263202501761E-4</v>
      </c>
      <c r="J225" s="12">
        <f t="shared" si="54"/>
        <v>5.6771223247648397E-6</v>
      </c>
      <c r="K225" s="38">
        <f t="shared" si="55"/>
        <v>9.0700000000000003E-2</v>
      </c>
      <c r="L225" s="38">
        <f t="shared" si="56"/>
        <v>1E-3</v>
      </c>
      <c r="M225" s="38">
        <f t="shared" si="57"/>
        <v>9.1700000000000004E-2</v>
      </c>
      <c r="N225" s="10">
        <f t="shared" si="58"/>
        <v>800.18320853231478</v>
      </c>
      <c r="O225" s="13">
        <f t="shared" si="48"/>
        <v>4.2326956659331864E-6</v>
      </c>
      <c r="P225" s="43">
        <f t="shared" si="59"/>
        <v>17087.758791224216</v>
      </c>
      <c r="Q225" s="44">
        <f t="shared" si="49"/>
        <v>9.0388403311771772E-5</v>
      </c>
      <c r="R225" s="10">
        <v>800299.74</v>
      </c>
      <c r="S225" s="10">
        <v>43100.85</v>
      </c>
      <c r="T225" s="10">
        <v>0</v>
      </c>
      <c r="U225" s="10"/>
      <c r="V225" s="10">
        <v>72587.83</v>
      </c>
      <c r="W225" s="10">
        <v>799.64</v>
      </c>
      <c r="X225" s="10">
        <f t="shared" si="50"/>
        <v>72809.951079015562</v>
      </c>
      <c r="Y225" s="10">
        <f t="shared" si="51"/>
        <v>800.18320853231478</v>
      </c>
      <c r="Z225" s="10">
        <f t="shared" si="52"/>
        <v>17087.758791224216</v>
      </c>
      <c r="AA225" s="10"/>
      <c r="AB225" s="10"/>
      <c r="AC225" s="10"/>
      <c r="AD225" s="10"/>
      <c r="AE225" s="10"/>
      <c r="AF225" s="10"/>
      <c r="AG225" s="10"/>
      <c r="AH225" s="10"/>
      <c r="AI225" s="10"/>
    </row>
    <row r="226" spans="1:35" x14ac:dyDescent="0.55000000000000004">
      <c r="A226" s="3">
        <v>6640</v>
      </c>
      <c r="B226" s="3" t="s">
        <v>454</v>
      </c>
      <c r="C226" s="3" t="s">
        <v>342</v>
      </c>
      <c r="D226" s="9" t="s">
        <v>455</v>
      </c>
      <c r="E226" s="10">
        <f t="shared" si="45"/>
        <v>15107.678946624936</v>
      </c>
      <c r="F226" s="11">
        <f t="shared" si="46"/>
        <v>7.9914457736470968E-5</v>
      </c>
      <c r="G226" s="10">
        <f t="shared" si="53"/>
        <v>3711.7621687156975</v>
      </c>
      <c r="H226" s="11">
        <f t="shared" si="47"/>
        <v>1.9633953170942138E-5</v>
      </c>
      <c r="I226" s="11">
        <v>9.6531351901690352E-5</v>
      </c>
      <c r="J226" s="12">
        <f t="shared" si="54"/>
        <v>-1.6616894165219384E-5</v>
      </c>
      <c r="K226" s="38">
        <f t="shared" si="55"/>
        <v>9.0700000000000003E-2</v>
      </c>
      <c r="L226" s="38">
        <f t="shared" si="56"/>
        <v>1E-3</v>
      </c>
      <c r="M226" s="38">
        <f t="shared" si="57"/>
        <v>9.1700000000000004E-2</v>
      </c>
      <c r="N226" s="10">
        <f t="shared" si="58"/>
        <v>166.14278689487799</v>
      </c>
      <c r="O226" s="13">
        <f t="shared" si="48"/>
        <v>8.7883855411796177E-7</v>
      </c>
      <c r="P226" s="43">
        <f t="shared" si="59"/>
        <v>3545.6193818208194</v>
      </c>
      <c r="Q226" s="44">
        <f t="shared" si="49"/>
        <v>1.8755114616824176E-5</v>
      </c>
      <c r="R226" s="10">
        <v>166058.67000000001</v>
      </c>
      <c r="S226" s="10">
        <v>20121.45</v>
      </c>
      <c r="T226" s="10">
        <v>0</v>
      </c>
      <c r="U226" s="10"/>
      <c r="V226" s="10">
        <v>15061.59</v>
      </c>
      <c r="W226" s="10">
        <v>166.03</v>
      </c>
      <c r="X226" s="10">
        <f t="shared" si="50"/>
        <v>15107.678946624936</v>
      </c>
      <c r="Y226" s="10">
        <f t="shared" si="51"/>
        <v>166.14278689487799</v>
      </c>
      <c r="Z226" s="10">
        <f t="shared" si="52"/>
        <v>3545.6193818208194</v>
      </c>
      <c r="AA226" s="10"/>
      <c r="AB226" s="10"/>
      <c r="AC226" s="10"/>
      <c r="AD226" s="10"/>
      <c r="AE226" s="10"/>
      <c r="AF226" s="10"/>
      <c r="AG226" s="10"/>
      <c r="AH226" s="10"/>
      <c r="AI226" s="10"/>
    </row>
    <row r="227" spans="1:35" x14ac:dyDescent="0.55000000000000004">
      <c r="A227" s="3">
        <v>6746</v>
      </c>
      <c r="B227" s="3" t="s">
        <v>456</v>
      </c>
      <c r="C227" s="3" t="s">
        <v>342</v>
      </c>
      <c r="D227" s="9" t="s">
        <v>457</v>
      </c>
      <c r="E227" s="10">
        <f t="shared" si="45"/>
        <v>140976.05518931063</v>
      </c>
      <c r="F227" s="11">
        <f t="shared" si="46"/>
        <v>7.4571514552851945E-4</v>
      </c>
      <c r="G227" s="10">
        <f t="shared" si="53"/>
        <v>34636.266329080681</v>
      </c>
      <c r="H227" s="11">
        <f t="shared" si="47"/>
        <v>1.8321401000666814E-4</v>
      </c>
      <c r="I227" s="11">
        <v>8.243859283862024E-4</v>
      </c>
      <c r="J227" s="12">
        <f t="shared" si="54"/>
        <v>-7.8670782857682953E-5</v>
      </c>
      <c r="K227" s="38">
        <f t="shared" si="55"/>
        <v>9.0700000000000003E-2</v>
      </c>
      <c r="L227" s="38">
        <f t="shared" si="56"/>
        <v>1E-3</v>
      </c>
      <c r="M227" s="38">
        <f t="shared" si="57"/>
        <v>9.1700000000000004E-2</v>
      </c>
      <c r="N227" s="10">
        <f t="shared" si="58"/>
        <v>1550.6126414553221</v>
      </c>
      <c r="O227" s="13">
        <f t="shared" si="48"/>
        <v>8.2022108650185432E-6</v>
      </c>
      <c r="P227" s="43">
        <f t="shared" si="59"/>
        <v>33085.653687625359</v>
      </c>
      <c r="Q227" s="44">
        <f t="shared" si="49"/>
        <v>1.7501179914164962E-4</v>
      </c>
      <c r="R227" s="10">
        <v>1539115.23</v>
      </c>
      <c r="S227" s="10">
        <v>532617.86</v>
      </c>
      <c r="T227" s="10">
        <v>0</v>
      </c>
      <c r="U227" s="10"/>
      <c r="V227" s="10">
        <v>140545.97999999998</v>
      </c>
      <c r="W227" s="10">
        <v>1549.56</v>
      </c>
      <c r="X227" s="10">
        <f t="shared" si="50"/>
        <v>140976.05518931063</v>
      </c>
      <c r="Y227" s="10">
        <f t="shared" si="51"/>
        <v>1550.6126414553221</v>
      </c>
      <c r="Z227" s="10">
        <f t="shared" si="52"/>
        <v>33085.653687625359</v>
      </c>
      <c r="AA227" s="10"/>
      <c r="AB227" s="10"/>
      <c r="AC227" s="10"/>
      <c r="AD227" s="10"/>
      <c r="AE227" s="10"/>
      <c r="AF227" s="10"/>
      <c r="AG227" s="10"/>
      <c r="AH227" s="10"/>
      <c r="AI227" s="10"/>
    </row>
    <row r="228" spans="1:35" x14ac:dyDescent="0.55000000000000004">
      <c r="A228" s="3">
        <v>6635</v>
      </c>
      <c r="B228" s="3" t="s">
        <v>458</v>
      </c>
      <c r="C228" s="3" t="s">
        <v>342</v>
      </c>
      <c r="D228" s="9" t="s">
        <v>459</v>
      </c>
      <c r="E228" s="10">
        <f t="shared" si="45"/>
        <v>272752.85624419746</v>
      </c>
      <c r="F228" s="11">
        <f t="shared" si="46"/>
        <v>1.4427693810436777E-3</v>
      </c>
      <c r="G228" s="10">
        <f t="shared" si="53"/>
        <v>67012.432143694648</v>
      </c>
      <c r="H228" s="11">
        <f t="shared" si="47"/>
        <v>3.5447286080710522E-4</v>
      </c>
      <c r="I228" s="11">
        <v>1.4251832393972416E-3</v>
      </c>
      <c r="J228" s="12">
        <f t="shared" si="54"/>
        <v>1.7586141646436107E-5</v>
      </c>
      <c r="K228" s="38">
        <f t="shared" si="55"/>
        <v>9.0700000000000003E-2</v>
      </c>
      <c r="L228" s="38">
        <f t="shared" si="56"/>
        <v>1E-3</v>
      </c>
      <c r="M228" s="38">
        <f t="shared" si="57"/>
        <v>9.1700000000000004E-2</v>
      </c>
      <c r="N228" s="10">
        <f t="shared" si="58"/>
        <v>3000.0966311995294</v>
      </c>
      <c r="O228" s="13">
        <f t="shared" si="48"/>
        <v>1.5869485728837536E-5</v>
      </c>
      <c r="P228" s="43">
        <f t="shared" si="59"/>
        <v>64012.335512495112</v>
      </c>
      <c r="Q228" s="44">
        <f t="shared" si="49"/>
        <v>3.3860337507826764E-4</v>
      </c>
      <c r="R228" s="10">
        <v>2983928.48</v>
      </c>
      <c r="S228" s="10">
        <v>185711.26</v>
      </c>
      <c r="T228" s="10">
        <v>0</v>
      </c>
      <c r="U228" s="10"/>
      <c r="V228" s="10">
        <v>271920.77</v>
      </c>
      <c r="W228" s="10">
        <v>2998.06</v>
      </c>
      <c r="X228" s="10">
        <f t="shared" si="50"/>
        <v>272752.85624419746</v>
      </c>
      <c r="Y228" s="10">
        <f t="shared" si="51"/>
        <v>3000.0966311995294</v>
      </c>
      <c r="Z228" s="10">
        <f t="shared" si="52"/>
        <v>64012.335512495112</v>
      </c>
      <c r="AA228" s="10"/>
      <c r="AB228" s="10"/>
      <c r="AC228" s="10"/>
      <c r="AD228" s="10"/>
      <c r="AE228" s="10"/>
      <c r="AF228" s="10"/>
      <c r="AG228" s="10"/>
      <c r="AH228" s="10"/>
      <c r="AI228" s="10"/>
    </row>
    <row r="229" spans="1:35" x14ac:dyDescent="0.55000000000000004">
      <c r="A229" s="3">
        <v>6425</v>
      </c>
      <c r="B229" s="3" t="s">
        <v>460</v>
      </c>
      <c r="C229" s="3" t="s">
        <v>342</v>
      </c>
      <c r="D229" s="9" t="s">
        <v>461</v>
      </c>
      <c r="E229" s="10">
        <f t="shared" si="45"/>
        <v>2450.8367596665098</v>
      </c>
      <c r="F229" s="11">
        <f t="shared" si="46"/>
        <v>1.2964088748597176E-5</v>
      </c>
      <c r="G229" s="10">
        <f t="shared" si="53"/>
        <v>602.12487591412355</v>
      </c>
      <c r="H229" s="11">
        <f t="shared" si="47"/>
        <v>3.1850347838551832E-6</v>
      </c>
      <c r="I229" s="11">
        <v>1.3686370381322852E-5</v>
      </c>
      <c r="J229" s="12">
        <f t="shared" si="54"/>
        <v>-7.2228163272567613E-7</v>
      </c>
      <c r="K229" s="38">
        <f t="shared" si="55"/>
        <v>9.0700000000000003E-2</v>
      </c>
      <c r="L229" s="38">
        <f t="shared" si="56"/>
        <v>1E-3</v>
      </c>
      <c r="M229" s="38">
        <f t="shared" si="57"/>
        <v>9.1700000000000004E-2</v>
      </c>
      <c r="N229" s="10">
        <f t="shared" si="58"/>
        <v>26.938287196350753</v>
      </c>
      <c r="O229" s="13">
        <f t="shared" si="48"/>
        <v>1.4249433160787527E-7</v>
      </c>
      <c r="P229" s="43">
        <f t="shared" si="59"/>
        <v>575.18658871777279</v>
      </c>
      <c r="Q229" s="44">
        <f t="shared" si="49"/>
        <v>3.0425404522473081E-6</v>
      </c>
      <c r="R229" s="10">
        <v>26939.26</v>
      </c>
      <c r="S229" s="10">
        <v>0</v>
      </c>
      <c r="T229" s="10">
        <v>0</v>
      </c>
      <c r="U229" s="10"/>
      <c r="V229" s="10">
        <v>2443.36</v>
      </c>
      <c r="W229" s="10">
        <v>26.92</v>
      </c>
      <c r="X229" s="10">
        <f t="shared" si="50"/>
        <v>2450.8367596665098</v>
      </c>
      <c r="Y229" s="10">
        <f t="shared" si="51"/>
        <v>26.938287196350753</v>
      </c>
      <c r="Z229" s="10">
        <f t="shared" si="52"/>
        <v>575.18658871777279</v>
      </c>
      <c r="AA229" s="10"/>
      <c r="AB229" s="10"/>
      <c r="AC229" s="10"/>
      <c r="AD229" s="10"/>
      <c r="AE229" s="10"/>
      <c r="AF229" s="10"/>
      <c r="AG229" s="10"/>
      <c r="AH229" s="10"/>
      <c r="AI229" s="10"/>
    </row>
    <row r="230" spans="1:35" x14ac:dyDescent="0.55000000000000004">
      <c r="A230" s="3">
        <v>6722</v>
      </c>
      <c r="B230" s="3" t="s">
        <v>462</v>
      </c>
      <c r="C230" s="3" t="s">
        <v>342</v>
      </c>
      <c r="D230" s="9" t="s">
        <v>463</v>
      </c>
      <c r="E230" s="10">
        <f t="shared" si="45"/>
        <v>2000.0515507076473</v>
      </c>
      <c r="F230" s="11">
        <f t="shared" si="46"/>
        <v>1.0579589074170543E-5</v>
      </c>
      <c r="G230" s="10">
        <f t="shared" si="53"/>
        <v>491.39679960906619</v>
      </c>
      <c r="H230" s="11">
        <f t="shared" si="47"/>
        <v>2.5993211076919724E-6</v>
      </c>
      <c r="I230" s="11">
        <v>9.9694034761952361E-6</v>
      </c>
      <c r="J230" s="12">
        <f t="shared" si="54"/>
        <v>6.1018559797530661E-7</v>
      </c>
      <c r="K230" s="38">
        <f t="shared" si="55"/>
        <v>9.0700000000000003E-2</v>
      </c>
      <c r="L230" s="38">
        <f t="shared" si="56"/>
        <v>1E-3</v>
      </c>
      <c r="M230" s="38">
        <f t="shared" si="57"/>
        <v>9.1700000000000004E-2</v>
      </c>
      <c r="N230" s="10">
        <f t="shared" si="58"/>
        <v>22.004938166707021</v>
      </c>
      <c r="O230" s="13">
        <f t="shared" si="48"/>
        <v>1.1639860148800806E-7</v>
      </c>
      <c r="P230" s="43">
        <f t="shared" si="59"/>
        <v>469.39186144235919</v>
      </c>
      <c r="Q230" s="44">
        <f t="shared" si="49"/>
        <v>2.4829225062039644E-6</v>
      </c>
      <c r="R230" s="10">
        <v>21984</v>
      </c>
      <c r="S230" s="10">
        <v>0</v>
      </c>
      <c r="T230" s="10">
        <v>0</v>
      </c>
      <c r="U230" s="10"/>
      <c r="V230" s="10">
        <v>1993.95</v>
      </c>
      <c r="W230" s="10">
        <v>21.99</v>
      </c>
      <c r="X230" s="10">
        <f t="shared" si="50"/>
        <v>2000.0515507076473</v>
      </c>
      <c r="Y230" s="10">
        <f t="shared" si="51"/>
        <v>22.004938166707021</v>
      </c>
      <c r="Z230" s="10">
        <f t="shared" si="52"/>
        <v>469.39186144235919</v>
      </c>
      <c r="AA230" s="10"/>
      <c r="AB230" s="10"/>
      <c r="AC230" s="10"/>
      <c r="AD230" s="10"/>
      <c r="AE230" s="10"/>
      <c r="AF230" s="10"/>
      <c r="AG230" s="10"/>
      <c r="AH230" s="10"/>
      <c r="AI230" s="10"/>
    </row>
    <row r="231" spans="1:35" x14ac:dyDescent="0.55000000000000004">
      <c r="A231" s="3">
        <v>12284</v>
      </c>
      <c r="B231" s="3" t="s">
        <v>178</v>
      </c>
      <c r="C231" s="3" t="s">
        <v>342</v>
      </c>
      <c r="D231" s="9" t="s">
        <v>464</v>
      </c>
      <c r="E231" s="10">
        <f t="shared" si="45"/>
        <v>5841.0492698549569</v>
      </c>
      <c r="F231" s="11">
        <f t="shared" si="46"/>
        <v>3.0897154133444735E-5</v>
      </c>
      <c r="G231" s="10">
        <f t="shared" si="53"/>
        <v>1435.0787731257344</v>
      </c>
      <c r="H231" s="11">
        <f t="shared" si="47"/>
        <v>7.5910761916928007E-6</v>
      </c>
      <c r="I231" s="11">
        <v>2.8233979996133918E-5</v>
      </c>
      <c r="J231" s="12">
        <f t="shared" si="54"/>
        <v>2.6631741373108177E-6</v>
      </c>
      <c r="K231" s="38">
        <f t="shared" si="55"/>
        <v>9.0700000000000003E-2</v>
      </c>
      <c r="L231" s="38">
        <f t="shared" si="56"/>
        <v>1E-3</v>
      </c>
      <c r="M231" s="38">
        <f t="shared" si="57"/>
        <v>9.1700000000000004E-2</v>
      </c>
      <c r="N231" s="10">
        <f t="shared" si="58"/>
        <v>64.243612110167831</v>
      </c>
      <c r="O231" s="13">
        <f t="shared" si="48"/>
        <v>3.398267492282909E-7</v>
      </c>
      <c r="P231" s="43">
        <f t="shared" si="59"/>
        <v>1370.8351610155667</v>
      </c>
      <c r="Q231" s="44">
        <f t="shared" si="49"/>
        <v>7.25124944246451E-6</v>
      </c>
      <c r="R231" s="10">
        <v>64202.48</v>
      </c>
      <c r="S231" s="10">
        <v>0</v>
      </c>
      <c r="T231" s="10">
        <v>0</v>
      </c>
      <c r="U231" s="10"/>
      <c r="V231" s="10">
        <v>5823.23</v>
      </c>
      <c r="W231" s="10">
        <v>64.2</v>
      </c>
      <c r="X231" s="10">
        <f t="shared" si="50"/>
        <v>5841.0492698549569</v>
      </c>
      <c r="Y231" s="10">
        <f t="shared" si="51"/>
        <v>64.243612110167831</v>
      </c>
      <c r="Z231" s="10">
        <f t="shared" si="52"/>
        <v>1370.8351610155667</v>
      </c>
      <c r="AA231" s="10"/>
      <c r="AB231" s="10"/>
      <c r="AC231" s="10"/>
      <c r="AD231" s="10"/>
      <c r="AE231" s="10"/>
      <c r="AF231" s="10"/>
      <c r="AG231" s="10"/>
      <c r="AH231" s="10"/>
      <c r="AI231" s="10"/>
    </row>
    <row r="232" spans="1:35" x14ac:dyDescent="0.55000000000000004">
      <c r="A232" s="3">
        <v>6738</v>
      </c>
      <c r="B232" s="3" t="s">
        <v>465</v>
      </c>
      <c r="C232" s="3" t="s">
        <v>342</v>
      </c>
      <c r="D232" s="9" t="s">
        <v>466</v>
      </c>
      <c r="E232" s="10">
        <f t="shared" si="45"/>
        <v>33038.129312763616</v>
      </c>
      <c r="F232" s="11">
        <f t="shared" si="46"/>
        <v>1.7476041144273444E-4</v>
      </c>
      <c r="G232" s="10">
        <f t="shared" si="53"/>
        <v>8117.1813948945619</v>
      </c>
      <c r="H232" s="11">
        <f t="shared" si="47"/>
        <v>4.2937115079910105E-5</v>
      </c>
      <c r="I232" s="11">
        <v>1.5724244910701588E-4</v>
      </c>
      <c r="J232" s="12">
        <f t="shared" si="54"/>
        <v>1.7517962335718561E-5</v>
      </c>
      <c r="K232" s="38">
        <f t="shared" si="55"/>
        <v>9.0700000000000003E-2</v>
      </c>
      <c r="L232" s="38">
        <f t="shared" si="56"/>
        <v>1E-3</v>
      </c>
      <c r="M232" s="38">
        <f t="shared" si="57"/>
        <v>9.1700000000000004E-2</v>
      </c>
      <c r="N232" s="10">
        <f t="shared" si="58"/>
        <v>363.46674128746366</v>
      </c>
      <c r="O232" s="13">
        <f t="shared" si="48"/>
        <v>1.9226148263971939E-6</v>
      </c>
      <c r="P232" s="43">
        <f t="shared" si="59"/>
        <v>7753.7146536070986</v>
      </c>
      <c r="Q232" s="44">
        <f t="shared" si="49"/>
        <v>4.1014500253512914E-5</v>
      </c>
      <c r="R232" s="10">
        <v>363144.94</v>
      </c>
      <c r="S232" s="10">
        <v>0</v>
      </c>
      <c r="T232" s="10">
        <v>0</v>
      </c>
      <c r="U232" s="10"/>
      <c r="V232" s="10">
        <v>32937.339999999997</v>
      </c>
      <c r="W232" s="10">
        <v>363.22</v>
      </c>
      <c r="X232" s="10">
        <f t="shared" si="50"/>
        <v>33038.129312763616</v>
      </c>
      <c r="Y232" s="10">
        <f t="shared" si="51"/>
        <v>363.46674128746366</v>
      </c>
      <c r="Z232" s="10">
        <f t="shared" si="52"/>
        <v>7753.7146536070986</v>
      </c>
      <c r="AA232" s="10"/>
      <c r="AB232" s="10"/>
      <c r="AC232" s="10"/>
      <c r="AD232" s="10"/>
      <c r="AE232" s="10"/>
      <c r="AF232" s="10"/>
      <c r="AG232" s="10"/>
      <c r="AH232" s="10"/>
      <c r="AI232" s="10"/>
    </row>
    <row r="233" spans="1:35" x14ac:dyDescent="0.55000000000000004">
      <c r="A233" s="3">
        <v>6358</v>
      </c>
      <c r="B233" s="3" t="s">
        <v>467</v>
      </c>
      <c r="C233" s="3" t="s">
        <v>342</v>
      </c>
      <c r="D233" s="9" t="s">
        <v>468</v>
      </c>
      <c r="E233" s="10">
        <f t="shared" si="45"/>
        <v>10499.691374046695</v>
      </c>
      <c r="F233" s="11">
        <f t="shared" si="46"/>
        <v>5.5539778514071072E-5</v>
      </c>
      <c r="G233" s="10">
        <f t="shared" si="53"/>
        <v>2579.6897447096007</v>
      </c>
      <c r="H233" s="11">
        <f t="shared" si="47"/>
        <v>1.364567699678699E-5</v>
      </c>
      <c r="I233" s="11">
        <v>5.6354931065108749E-5</v>
      </c>
      <c r="J233" s="12">
        <f t="shared" si="54"/>
        <v>-8.1515255103767749E-7</v>
      </c>
      <c r="K233" s="38">
        <f t="shared" si="55"/>
        <v>9.0700000000000003E-2</v>
      </c>
      <c r="L233" s="38">
        <f t="shared" si="56"/>
        <v>1E-3</v>
      </c>
      <c r="M233" s="38">
        <f t="shared" si="57"/>
        <v>9.1700000000000004E-2</v>
      </c>
      <c r="N233" s="10">
        <f t="shared" si="58"/>
        <v>115.51842028033919</v>
      </c>
      <c r="O233" s="13">
        <f t="shared" si="48"/>
        <v>6.1105295842545024E-7</v>
      </c>
      <c r="P233" s="43">
        <f t="shared" si="59"/>
        <v>2464.1713244292614</v>
      </c>
      <c r="Q233" s="44">
        <f t="shared" si="49"/>
        <v>1.3034624038361539E-5</v>
      </c>
      <c r="R233" s="10">
        <v>115409.45</v>
      </c>
      <c r="S233" s="10">
        <v>0</v>
      </c>
      <c r="T233" s="10">
        <v>0</v>
      </c>
      <c r="U233" s="10"/>
      <c r="V233" s="10">
        <v>10467.66</v>
      </c>
      <c r="W233" s="10">
        <v>115.44</v>
      </c>
      <c r="X233" s="10">
        <f t="shared" si="50"/>
        <v>10499.691374046695</v>
      </c>
      <c r="Y233" s="10">
        <f t="shared" si="51"/>
        <v>115.51842028033919</v>
      </c>
      <c r="Z233" s="10">
        <f t="shared" si="52"/>
        <v>2464.1713244292614</v>
      </c>
      <c r="AA233" s="10"/>
      <c r="AB233" s="10"/>
      <c r="AC233" s="10"/>
      <c r="AD233" s="10"/>
      <c r="AE233" s="10"/>
      <c r="AF233" s="10"/>
      <c r="AG233" s="10"/>
      <c r="AH233" s="10"/>
      <c r="AI233" s="10"/>
    </row>
    <row r="234" spans="1:35" x14ac:dyDescent="0.55000000000000004">
      <c r="A234" s="3">
        <v>6694</v>
      </c>
      <c r="B234" s="3" t="s">
        <v>469</v>
      </c>
      <c r="C234" s="3" t="s">
        <v>342</v>
      </c>
      <c r="D234" s="9" t="s">
        <v>470</v>
      </c>
      <c r="E234" s="10">
        <f t="shared" si="45"/>
        <v>191189.69176576575</v>
      </c>
      <c r="F234" s="11">
        <f t="shared" si="46"/>
        <v>1.0113281197094474E-3</v>
      </c>
      <c r="G234" s="10">
        <f t="shared" si="53"/>
        <v>46973.543913261514</v>
      </c>
      <c r="H234" s="11">
        <f t="shared" si="47"/>
        <v>2.484739914748596E-4</v>
      </c>
      <c r="I234" s="11">
        <v>9.596136783159453E-4</v>
      </c>
      <c r="J234" s="12">
        <f t="shared" si="54"/>
        <v>5.1714441393502057E-5</v>
      </c>
      <c r="K234" s="38">
        <f t="shared" si="55"/>
        <v>9.0700000000000003E-2</v>
      </c>
      <c r="L234" s="38">
        <f t="shared" si="56"/>
        <v>1E-3</v>
      </c>
      <c r="M234" s="38">
        <f t="shared" si="57"/>
        <v>9.1700000000000004E-2</v>
      </c>
      <c r="N234" s="10">
        <f t="shared" si="58"/>
        <v>2103.2578075002189</v>
      </c>
      <c r="O234" s="13">
        <f t="shared" si="48"/>
        <v>1.1125514896113686E-5</v>
      </c>
      <c r="P234" s="43">
        <f t="shared" si="59"/>
        <v>44870.286105761297</v>
      </c>
      <c r="Q234" s="44">
        <f t="shared" si="49"/>
        <v>2.3734847657874594E-4</v>
      </c>
      <c r="R234" s="10">
        <v>2088809.78</v>
      </c>
      <c r="S234" s="10">
        <v>179859.69</v>
      </c>
      <c r="T234" s="10">
        <v>0</v>
      </c>
      <c r="U234" s="10"/>
      <c r="V234" s="10">
        <v>190606.43</v>
      </c>
      <c r="W234" s="10">
        <v>2101.83</v>
      </c>
      <c r="X234" s="10">
        <f t="shared" si="50"/>
        <v>191189.69176576575</v>
      </c>
      <c r="Y234" s="10">
        <f t="shared" si="51"/>
        <v>2103.2578075002189</v>
      </c>
      <c r="Z234" s="10">
        <f t="shared" si="52"/>
        <v>44870.286105761297</v>
      </c>
      <c r="AA234" s="10"/>
      <c r="AB234" s="10"/>
      <c r="AC234" s="10"/>
      <c r="AD234" s="10"/>
      <c r="AE234" s="10"/>
      <c r="AF234" s="10"/>
      <c r="AG234" s="10"/>
      <c r="AH234" s="10"/>
      <c r="AI234" s="10"/>
    </row>
    <row r="235" spans="1:35" s="21" customFormat="1" x14ac:dyDescent="0.55000000000000004">
      <c r="A235" s="14">
        <v>6426</v>
      </c>
      <c r="B235" s="14" t="s">
        <v>178</v>
      </c>
      <c r="C235" s="14" t="s">
        <v>342</v>
      </c>
      <c r="D235" s="15" t="s">
        <v>471</v>
      </c>
      <c r="E235" s="16">
        <f>X235*(12/12)</f>
        <v>1903.5571756340116</v>
      </c>
      <c r="F235" s="17">
        <f t="shared" si="46"/>
        <v>1.0069166812360965E-5</v>
      </c>
      <c r="G235" s="16">
        <f>(Y235+Z235)*(12/12)</f>
        <v>467.57975135685768</v>
      </c>
      <c r="H235" s="17">
        <f t="shared" si="47"/>
        <v>2.473337063241265E-6</v>
      </c>
      <c r="I235" s="17">
        <v>0</v>
      </c>
      <c r="J235" s="18">
        <f t="shared" si="54"/>
        <v>1.0069166812360965E-5</v>
      </c>
      <c r="K235" s="19">
        <f t="shared" si="55"/>
        <v>9.0700000000000003E-2</v>
      </c>
      <c r="L235" s="19">
        <f t="shared" si="56"/>
        <v>1E-3</v>
      </c>
      <c r="M235" s="19">
        <f t="shared" si="57"/>
        <v>9.1700000000000004E-2</v>
      </c>
      <c r="N235" s="16">
        <f t="shared" si="58"/>
        <v>20.834143366568451</v>
      </c>
      <c r="O235" s="20">
        <f t="shared" si="48"/>
        <v>1.1020549717964202E-7</v>
      </c>
      <c r="P235" s="43">
        <f t="shared" si="59"/>
        <v>446.74560799028922</v>
      </c>
      <c r="Q235" s="44">
        <f t="shared" si="49"/>
        <v>2.3631315660616232E-6</v>
      </c>
      <c r="R235" s="16">
        <v>20923.11</v>
      </c>
      <c r="S235" s="16">
        <v>0</v>
      </c>
      <c r="T235" s="16">
        <v>0</v>
      </c>
      <c r="U235" s="16"/>
      <c r="V235" s="16">
        <v>1897.75</v>
      </c>
      <c r="W235" s="16">
        <v>20.82</v>
      </c>
      <c r="X235" s="16">
        <f t="shared" si="50"/>
        <v>1903.5571756340116</v>
      </c>
      <c r="Y235" s="16">
        <f t="shared" si="51"/>
        <v>20.834143366568451</v>
      </c>
      <c r="Z235" s="16">
        <f t="shared" si="52"/>
        <v>446.74560799028922</v>
      </c>
      <c r="AA235" s="16"/>
      <c r="AB235" s="16"/>
      <c r="AC235" s="16"/>
      <c r="AD235" s="16"/>
      <c r="AE235" s="16"/>
      <c r="AF235" s="16"/>
      <c r="AG235" s="16"/>
      <c r="AH235" s="16"/>
      <c r="AI235" s="16"/>
    </row>
    <row r="236" spans="1:35" x14ac:dyDescent="0.55000000000000004">
      <c r="A236" s="3">
        <v>6372</v>
      </c>
      <c r="B236" s="3" t="s">
        <v>472</v>
      </c>
      <c r="C236" s="3" t="s">
        <v>342</v>
      </c>
      <c r="D236" s="9" t="s">
        <v>473</v>
      </c>
      <c r="E236" s="10">
        <f t="shared" si="45"/>
        <v>131.4610477874291</v>
      </c>
      <c r="F236" s="11">
        <f t="shared" si="46"/>
        <v>6.9538400865658178E-7</v>
      </c>
      <c r="G236" s="10">
        <f t="shared" si="53"/>
        <v>32.303562736663579</v>
      </c>
      <c r="H236" s="11">
        <f t="shared" si="47"/>
        <v>1.7087480533422732E-7</v>
      </c>
      <c r="I236" s="11">
        <v>0</v>
      </c>
      <c r="J236" s="12">
        <f t="shared" si="54"/>
        <v>6.9538400865658178E-7</v>
      </c>
      <c r="K236" s="38">
        <f t="shared" si="55"/>
        <v>9.0700000000000003E-2</v>
      </c>
      <c r="L236" s="38">
        <f t="shared" si="56"/>
        <v>1E-3</v>
      </c>
      <c r="M236" s="38">
        <f t="shared" si="57"/>
        <v>9.1700000000000004E-2</v>
      </c>
      <c r="N236" s="10">
        <f t="shared" si="58"/>
        <v>1.4509850087187439</v>
      </c>
      <c r="O236" s="13">
        <f t="shared" si="48"/>
        <v>7.6752147411374106E-9</v>
      </c>
      <c r="P236" s="43">
        <f t="shared" si="59"/>
        <v>30.852577727944833</v>
      </c>
      <c r="Q236" s="44">
        <f t="shared" si="49"/>
        <v>1.6319959059308988E-7</v>
      </c>
      <c r="R236" s="10">
        <v>1445</v>
      </c>
      <c r="S236" s="10">
        <v>16521.439999999999</v>
      </c>
      <c r="T236" s="10">
        <v>0</v>
      </c>
      <c r="U236" s="10"/>
      <c r="V236" s="10">
        <v>131.06</v>
      </c>
      <c r="W236" s="10">
        <v>1.45</v>
      </c>
      <c r="X236" s="10">
        <f t="shared" si="50"/>
        <v>131.4610477874291</v>
      </c>
      <c r="Y236" s="10">
        <f t="shared" si="51"/>
        <v>1.4509850087187439</v>
      </c>
      <c r="Z236" s="10">
        <f t="shared" si="52"/>
        <v>30.852577727944833</v>
      </c>
      <c r="AA236" s="10"/>
      <c r="AB236" s="10"/>
      <c r="AC236" s="10"/>
      <c r="AD236" s="10"/>
      <c r="AE236" s="10"/>
      <c r="AF236" s="10"/>
      <c r="AG236" s="10"/>
      <c r="AH236" s="10"/>
      <c r="AI236" s="10"/>
    </row>
    <row r="237" spans="1:35" x14ac:dyDescent="0.55000000000000004">
      <c r="A237" s="3">
        <v>6397</v>
      </c>
      <c r="B237" s="3" t="s">
        <v>474</v>
      </c>
      <c r="C237" s="3" t="s">
        <v>342</v>
      </c>
      <c r="D237" s="9" t="s">
        <v>475</v>
      </c>
      <c r="E237" s="10">
        <f t="shared" si="45"/>
        <v>2852.9133734738571</v>
      </c>
      <c r="F237" s="11">
        <f t="shared" si="46"/>
        <v>1.5090936603549035E-5</v>
      </c>
      <c r="G237" s="10">
        <f t="shared" si="53"/>
        <v>700.95121851603801</v>
      </c>
      <c r="H237" s="11">
        <f t="shared" si="47"/>
        <v>3.707792356809501E-6</v>
      </c>
      <c r="I237" s="11">
        <v>1.8218050423665098E-5</v>
      </c>
      <c r="J237" s="12">
        <f t="shared" si="54"/>
        <v>-3.1271138201160628E-6</v>
      </c>
      <c r="K237" s="38">
        <f t="shared" si="55"/>
        <v>9.0700000000000003E-2</v>
      </c>
      <c r="L237" s="38">
        <f t="shared" si="56"/>
        <v>1E-3</v>
      </c>
      <c r="M237" s="38">
        <f t="shared" si="57"/>
        <v>9.1700000000000004E-2</v>
      </c>
      <c r="N237" s="10">
        <f t="shared" si="58"/>
        <v>31.401316947306334</v>
      </c>
      <c r="O237" s="13">
        <f t="shared" si="48"/>
        <v>1.6610223350130482E-7</v>
      </c>
      <c r="P237" s="43">
        <f t="shared" si="59"/>
        <v>669.54990156873168</v>
      </c>
      <c r="Q237" s="44">
        <f t="shared" si="49"/>
        <v>3.5416901233081961E-6</v>
      </c>
      <c r="R237" s="10">
        <v>31358.720000000001</v>
      </c>
      <c r="S237" s="10">
        <v>0</v>
      </c>
      <c r="T237" s="10">
        <v>0</v>
      </c>
      <c r="U237" s="10"/>
      <c r="V237" s="10">
        <v>2844.21</v>
      </c>
      <c r="W237" s="10">
        <v>31.38</v>
      </c>
      <c r="X237" s="10">
        <f t="shared" si="50"/>
        <v>2852.9133734738571</v>
      </c>
      <c r="Y237" s="10">
        <f t="shared" si="51"/>
        <v>31.401316947306334</v>
      </c>
      <c r="Z237" s="10">
        <f t="shared" si="52"/>
        <v>669.54990156873168</v>
      </c>
      <c r="AA237" s="10"/>
      <c r="AB237" s="10"/>
      <c r="AC237" s="10"/>
      <c r="AD237" s="10"/>
      <c r="AE237" s="10"/>
      <c r="AF237" s="10"/>
      <c r="AG237" s="10"/>
      <c r="AH237" s="10"/>
      <c r="AI237" s="10"/>
    </row>
    <row r="238" spans="1:35" s="21" customFormat="1" x14ac:dyDescent="0.55000000000000004">
      <c r="A238" s="14">
        <v>12871</v>
      </c>
      <c r="B238" s="14" t="s">
        <v>178</v>
      </c>
      <c r="C238" s="14" t="s">
        <v>342</v>
      </c>
      <c r="D238" s="15" t="s">
        <v>476</v>
      </c>
      <c r="E238" s="16">
        <f>X238*(12/6)</f>
        <v>16865.230704008238</v>
      </c>
      <c r="F238" s="17">
        <f t="shared" si="46"/>
        <v>8.9211305791773708E-5</v>
      </c>
      <c r="G238" s="16">
        <f>(Y238+Z238)*(12/6)</f>
        <v>4143.6249407552777</v>
      </c>
      <c r="H238" s="17">
        <f t="shared" si="47"/>
        <v>2.1918359621863063E-5</v>
      </c>
      <c r="I238" s="17">
        <v>0</v>
      </c>
      <c r="J238" s="18">
        <f t="shared" si="54"/>
        <v>8.9211305791773708E-5</v>
      </c>
      <c r="K238" s="19">
        <f t="shared" si="55"/>
        <v>9.0700000000000003E-2</v>
      </c>
      <c r="L238" s="19">
        <f t="shared" si="56"/>
        <v>1E-3</v>
      </c>
      <c r="M238" s="19">
        <f t="shared" si="57"/>
        <v>9.1700000000000004E-2</v>
      </c>
      <c r="N238" s="16">
        <f t="shared" si="58"/>
        <v>92.762972626363847</v>
      </c>
      <c r="O238" s="20">
        <f t="shared" si="48"/>
        <v>4.9068441827823321E-7</v>
      </c>
      <c r="P238" s="43">
        <f t="shared" si="59"/>
        <v>1979.0494977512751</v>
      </c>
      <c r="Q238" s="44">
        <f t="shared" si="49"/>
        <v>1.0468495392653298E-5</v>
      </c>
      <c r="R238" s="16">
        <v>92688.639999999999</v>
      </c>
      <c r="S238" s="16">
        <v>0</v>
      </c>
      <c r="T238" s="16">
        <v>0</v>
      </c>
      <c r="U238" s="16"/>
      <c r="V238" s="16">
        <v>8406.89</v>
      </c>
      <c r="W238" s="16">
        <v>92.7</v>
      </c>
      <c r="X238" s="16">
        <f t="shared" si="50"/>
        <v>8432.6153520041189</v>
      </c>
      <c r="Y238" s="16">
        <f t="shared" si="51"/>
        <v>92.762972626363847</v>
      </c>
      <c r="Z238" s="16">
        <f t="shared" si="52"/>
        <v>1979.0494977512751</v>
      </c>
      <c r="AA238" s="16"/>
      <c r="AB238" s="16"/>
      <c r="AC238" s="16"/>
      <c r="AD238" s="16"/>
      <c r="AE238" s="16"/>
      <c r="AF238" s="16"/>
      <c r="AG238" s="16"/>
      <c r="AH238" s="16"/>
      <c r="AI238" s="16"/>
    </row>
    <row r="239" spans="1:35" x14ac:dyDescent="0.55000000000000004">
      <c r="A239" s="3">
        <v>6729</v>
      </c>
      <c r="B239" s="3" t="s">
        <v>477</v>
      </c>
      <c r="C239" s="3" t="s">
        <v>342</v>
      </c>
      <c r="D239" s="9" t="s">
        <v>478</v>
      </c>
      <c r="E239" s="10">
        <f t="shared" si="45"/>
        <v>13842.40899172229</v>
      </c>
      <c r="F239" s="11">
        <f t="shared" si="46"/>
        <v>7.322161215155187E-5</v>
      </c>
      <c r="G239" s="10">
        <f t="shared" si="53"/>
        <v>3401.0567723260115</v>
      </c>
      <c r="H239" s="11">
        <f t="shared" si="47"/>
        <v>1.7990427824924375E-5</v>
      </c>
      <c r="I239" s="11">
        <v>6.7043609532316373E-5</v>
      </c>
      <c r="J239" s="12">
        <f t="shared" si="54"/>
        <v>6.1780026192354974E-6</v>
      </c>
      <c r="K239" s="38">
        <f t="shared" si="55"/>
        <v>9.0700000000000003E-2</v>
      </c>
      <c r="L239" s="38">
        <f t="shared" si="56"/>
        <v>1E-3</v>
      </c>
      <c r="M239" s="38">
        <f t="shared" si="57"/>
        <v>9.1700000000000004E-2</v>
      </c>
      <c r="N239" s="10">
        <f t="shared" si="58"/>
        <v>152.38344629495887</v>
      </c>
      <c r="O239" s="13">
        <f t="shared" si="48"/>
        <v>8.0605634536579672E-7</v>
      </c>
      <c r="P239" s="43">
        <f t="shared" si="59"/>
        <v>3248.6733260310525</v>
      </c>
      <c r="Q239" s="44">
        <f t="shared" si="49"/>
        <v>1.7184371479558577E-5</v>
      </c>
      <c r="R239" s="10">
        <v>152150</v>
      </c>
      <c r="S239" s="10">
        <v>0</v>
      </c>
      <c r="T239" s="10">
        <v>0</v>
      </c>
      <c r="U239" s="10"/>
      <c r="V239" s="10">
        <v>13800.18</v>
      </c>
      <c r="W239" s="10">
        <v>152.28</v>
      </c>
      <c r="X239" s="10">
        <f t="shared" si="50"/>
        <v>13842.40899172229</v>
      </c>
      <c r="Y239" s="10">
        <f t="shared" si="51"/>
        <v>152.38344629495887</v>
      </c>
      <c r="Z239" s="10">
        <f t="shared" si="52"/>
        <v>3248.6733260310525</v>
      </c>
      <c r="AA239" s="10"/>
      <c r="AB239" s="10"/>
      <c r="AC239" s="10"/>
      <c r="AD239" s="10"/>
      <c r="AE239" s="10"/>
      <c r="AF239" s="10"/>
      <c r="AG239" s="10"/>
      <c r="AH239" s="10"/>
      <c r="AI239" s="10"/>
    </row>
    <row r="240" spans="1:35" x14ac:dyDescent="0.55000000000000004">
      <c r="A240" s="3">
        <v>6730</v>
      </c>
      <c r="B240" s="3" t="s">
        <v>479</v>
      </c>
      <c r="C240" s="3" t="s">
        <v>342</v>
      </c>
      <c r="D240" s="9" t="s">
        <v>480</v>
      </c>
      <c r="E240" s="10">
        <f t="shared" si="45"/>
        <v>7990.6971937276976</v>
      </c>
      <c r="F240" s="11">
        <f t="shared" si="46"/>
        <v>4.2268056888761642E-5</v>
      </c>
      <c r="G240" s="10">
        <f t="shared" si="53"/>
        <v>1963.2054283192101</v>
      </c>
      <c r="H240" s="11">
        <f t="shared" si="47"/>
        <v>1.0384685680951334E-5</v>
      </c>
      <c r="I240" s="11">
        <v>3.7260492853145508E-5</v>
      </c>
      <c r="J240" s="12">
        <f t="shared" si="54"/>
        <v>5.0075640356161337E-6</v>
      </c>
      <c r="K240" s="38">
        <f t="shared" si="55"/>
        <v>9.0700000000000003E-2</v>
      </c>
      <c r="L240" s="38">
        <f t="shared" si="56"/>
        <v>1E-3</v>
      </c>
      <c r="M240" s="38">
        <f t="shared" si="57"/>
        <v>9.1700000000000004E-2</v>
      </c>
      <c r="N240" s="10">
        <f t="shared" si="58"/>
        <v>87.869650769374431</v>
      </c>
      <c r="O240" s="13">
        <f t="shared" si="48"/>
        <v>4.6480041822019046E-7</v>
      </c>
      <c r="P240" s="43">
        <f t="shared" si="59"/>
        <v>1875.3357775498357</v>
      </c>
      <c r="Q240" s="44">
        <f t="shared" si="49"/>
        <v>9.9198852627311434E-6</v>
      </c>
      <c r="R240" s="10">
        <v>87831.24</v>
      </c>
      <c r="S240" s="10">
        <v>0</v>
      </c>
      <c r="T240" s="10">
        <v>0</v>
      </c>
      <c r="U240" s="10"/>
      <c r="V240" s="10">
        <v>7966.32</v>
      </c>
      <c r="W240" s="10">
        <v>87.81</v>
      </c>
      <c r="X240" s="10">
        <f t="shared" si="50"/>
        <v>7990.6971937276976</v>
      </c>
      <c r="Y240" s="10">
        <f t="shared" si="51"/>
        <v>87.869650769374431</v>
      </c>
      <c r="Z240" s="10">
        <f t="shared" si="52"/>
        <v>1875.3357775498357</v>
      </c>
      <c r="AA240" s="10"/>
      <c r="AB240" s="10"/>
      <c r="AC240" s="10"/>
      <c r="AD240" s="10"/>
      <c r="AE240" s="10"/>
      <c r="AF240" s="10"/>
      <c r="AG240" s="10"/>
      <c r="AH240" s="10"/>
      <c r="AI240" s="10"/>
    </row>
    <row r="241" spans="1:35" x14ac:dyDescent="0.55000000000000004">
      <c r="A241" s="3">
        <v>6391</v>
      </c>
      <c r="B241" s="3" t="s">
        <v>481</v>
      </c>
      <c r="C241" s="3" t="s">
        <v>342</v>
      </c>
      <c r="D241" s="9" t="s">
        <v>482</v>
      </c>
      <c r="E241" s="10">
        <f t="shared" si="45"/>
        <v>33612.000018243125</v>
      </c>
      <c r="F241" s="11">
        <f t="shared" si="46"/>
        <v>1.7779599132242778E-4</v>
      </c>
      <c r="G241" s="10">
        <f t="shared" si="53"/>
        <v>8258.0972749044759</v>
      </c>
      <c r="H241" s="11">
        <f t="shared" si="47"/>
        <v>4.368251191930784E-5</v>
      </c>
      <c r="I241" s="11">
        <v>1.77493343299287E-4</v>
      </c>
      <c r="J241" s="12">
        <f t="shared" si="54"/>
        <v>3.0264802314077487E-7</v>
      </c>
      <c r="K241" s="38">
        <f t="shared" si="55"/>
        <v>9.0700000000000003E-2</v>
      </c>
      <c r="L241" s="38">
        <f t="shared" si="56"/>
        <v>1E-3</v>
      </c>
      <c r="M241" s="38">
        <f t="shared" si="57"/>
        <v>9.1700000000000004E-2</v>
      </c>
      <c r="N241" s="10">
        <f t="shared" si="58"/>
        <v>369.70097342837238</v>
      </c>
      <c r="O241" s="13">
        <f t="shared" si="48"/>
        <v>1.9555917835263563E-6</v>
      </c>
      <c r="P241" s="43">
        <f t="shared" si="59"/>
        <v>7888.3963014761039</v>
      </c>
      <c r="Q241" s="44">
        <f t="shared" si="49"/>
        <v>4.1726920135781485E-5</v>
      </c>
      <c r="R241" s="10">
        <v>369453.19</v>
      </c>
      <c r="S241" s="10">
        <v>94382.14</v>
      </c>
      <c r="T241" s="10">
        <v>0</v>
      </c>
      <c r="U241" s="10"/>
      <c r="V241" s="10">
        <v>33509.46</v>
      </c>
      <c r="W241" s="10">
        <v>369.45</v>
      </c>
      <c r="X241" s="10">
        <f t="shared" si="50"/>
        <v>33612.000018243125</v>
      </c>
      <c r="Y241" s="10">
        <f t="shared" si="51"/>
        <v>369.70097342837238</v>
      </c>
      <c r="Z241" s="10">
        <f t="shared" si="52"/>
        <v>7888.3963014761039</v>
      </c>
      <c r="AA241" s="10"/>
      <c r="AB241" s="10"/>
      <c r="AC241" s="10"/>
      <c r="AD241" s="10"/>
      <c r="AE241" s="10"/>
      <c r="AF241" s="10"/>
      <c r="AG241" s="10"/>
      <c r="AH241" s="10"/>
      <c r="AI241" s="10"/>
    </row>
    <row r="242" spans="1:35" x14ac:dyDescent="0.55000000000000004">
      <c r="A242" s="3">
        <v>6430</v>
      </c>
      <c r="B242" s="3" t="s">
        <v>483</v>
      </c>
      <c r="C242" s="3" t="s">
        <v>342</v>
      </c>
      <c r="D242" s="9" t="s">
        <v>484</v>
      </c>
      <c r="E242" s="10">
        <f t="shared" si="45"/>
        <v>7919.4799314592146</v>
      </c>
      <c r="F242" s="11">
        <f t="shared" si="46"/>
        <v>4.1891341913829419E-5</v>
      </c>
      <c r="G242" s="10">
        <f t="shared" si="53"/>
        <v>1945.7709683684286</v>
      </c>
      <c r="H242" s="11">
        <f t="shared" si="47"/>
        <v>1.0292463347009946E-5</v>
      </c>
      <c r="I242" s="11">
        <v>3.5441090646181623E-5</v>
      </c>
      <c r="J242" s="12">
        <f t="shared" si="54"/>
        <v>6.4502512676477958E-6</v>
      </c>
      <c r="K242" s="38">
        <f t="shared" si="55"/>
        <v>9.0700000000000003E-2</v>
      </c>
      <c r="L242" s="38">
        <f t="shared" si="56"/>
        <v>1E-3</v>
      </c>
      <c r="M242" s="38">
        <f t="shared" si="57"/>
        <v>9.1700000000000004E-2</v>
      </c>
      <c r="N242" s="10">
        <f t="shared" si="58"/>
        <v>87.149161661596835</v>
      </c>
      <c r="O242" s="13">
        <f t="shared" si="48"/>
        <v>4.609892771073498E-7</v>
      </c>
      <c r="P242" s="43">
        <f t="shared" si="59"/>
        <v>1858.6218067068319</v>
      </c>
      <c r="Q242" s="44">
        <f t="shared" si="49"/>
        <v>9.8314740699025963E-6</v>
      </c>
      <c r="R242" s="10">
        <v>87048.94</v>
      </c>
      <c r="S242" s="10">
        <v>0</v>
      </c>
      <c r="T242" s="10">
        <v>0</v>
      </c>
      <c r="U242" s="10"/>
      <c r="V242" s="10">
        <v>7895.32</v>
      </c>
      <c r="W242" s="10">
        <v>87.09</v>
      </c>
      <c r="X242" s="10">
        <f t="shared" si="50"/>
        <v>7919.4799314592146</v>
      </c>
      <c r="Y242" s="10">
        <f t="shared" si="51"/>
        <v>87.149161661596835</v>
      </c>
      <c r="Z242" s="10">
        <f t="shared" si="52"/>
        <v>1858.6218067068319</v>
      </c>
      <c r="AA242" s="10"/>
      <c r="AB242" s="10"/>
      <c r="AC242" s="10"/>
      <c r="AD242" s="10"/>
      <c r="AE242" s="10"/>
      <c r="AF242" s="10"/>
      <c r="AG242" s="10"/>
      <c r="AH242" s="10"/>
      <c r="AI242" s="10"/>
    </row>
    <row r="243" spans="1:35" x14ac:dyDescent="0.55000000000000004">
      <c r="A243" s="3">
        <v>6355</v>
      </c>
      <c r="B243" s="3" t="s">
        <v>485</v>
      </c>
      <c r="C243" s="3" t="s">
        <v>342</v>
      </c>
      <c r="D243" s="9" t="s">
        <v>486</v>
      </c>
      <c r="E243" s="10">
        <f t="shared" si="45"/>
        <v>4118.1833283765036</v>
      </c>
      <c r="F243" s="11">
        <f t="shared" si="46"/>
        <v>2.1783782188468145E-5</v>
      </c>
      <c r="G243" s="10">
        <f t="shared" si="53"/>
        <v>1011.7967100100143</v>
      </c>
      <c r="H243" s="11">
        <f t="shared" si="47"/>
        <v>5.3520587580436506E-6</v>
      </c>
      <c r="I243" s="11">
        <v>2.2442989112853796E-5</v>
      </c>
      <c r="J243" s="12">
        <f t="shared" si="54"/>
        <v>-6.5920692438565124E-7</v>
      </c>
      <c r="K243" s="38">
        <f t="shared" si="55"/>
        <v>9.0700000000000003E-2</v>
      </c>
      <c r="L243" s="38">
        <f t="shared" si="56"/>
        <v>1E-3</v>
      </c>
      <c r="M243" s="38">
        <f t="shared" si="57"/>
        <v>9.1700000000000004E-2</v>
      </c>
      <c r="N243" s="10">
        <f t="shared" si="58"/>
        <v>45.300752651515552</v>
      </c>
      <c r="O243" s="13">
        <f t="shared" si="48"/>
        <v>2.3962549746985564E-7</v>
      </c>
      <c r="P243" s="43">
        <f t="shared" si="59"/>
        <v>966.4959573584988</v>
      </c>
      <c r="Q243" s="44">
        <f t="shared" si="49"/>
        <v>5.1124332605737957E-6</v>
      </c>
      <c r="R243" s="10">
        <v>45265.88</v>
      </c>
      <c r="S243" s="10">
        <v>0</v>
      </c>
      <c r="T243" s="10">
        <v>0</v>
      </c>
      <c r="U243" s="10"/>
      <c r="V243" s="10">
        <v>4105.62</v>
      </c>
      <c r="W243" s="10">
        <v>45.27</v>
      </c>
      <c r="X243" s="10">
        <f t="shared" si="50"/>
        <v>4118.1833283765036</v>
      </c>
      <c r="Y243" s="10">
        <f t="shared" si="51"/>
        <v>45.300752651515552</v>
      </c>
      <c r="Z243" s="10">
        <f t="shared" si="52"/>
        <v>966.4959573584988</v>
      </c>
      <c r="AA243" s="10"/>
      <c r="AB243" s="10"/>
      <c r="AC243" s="10"/>
      <c r="AD243" s="10"/>
      <c r="AE243" s="10"/>
      <c r="AF243" s="10"/>
      <c r="AG243" s="10"/>
      <c r="AH243" s="10"/>
      <c r="AI243" s="10"/>
    </row>
    <row r="244" spans="1:35" x14ac:dyDescent="0.55000000000000004">
      <c r="A244" s="3">
        <v>6672</v>
      </c>
      <c r="B244" s="3" t="s">
        <v>487</v>
      </c>
      <c r="C244" s="3" t="s">
        <v>342</v>
      </c>
      <c r="D244" s="9" t="s">
        <v>488</v>
      </c>
      <c r="E244" s="10">
        <f t="shared" si="45"/>
        <v>48268.943908910798</v>
      </c>
      <c r="F244" s="11">
        <f t="shared" si="46"/>
        <v>2.55326214676708E-4</v>
      </c>
      <c r="G244" s="10">
        <f t="shared" si="53"/>
        <v>11859.263219235081</v>
      </c>
      <c r="H244" s="11">
        <f t="shared" si="47"/>
        <v>6.2731448865675646E-5</v>
      </c>
      <c r="I244" s="11">
        <v>2.4903002994452659E-4</v>
      </c>
      <c r="J244" s="12">
        <f t="shared" si="54"/>
        <v>6.2961847321814108E-6</v>
      </c>
      <c r="K244" s="38">
        <f t="shared" si="55"/>
        <v>9.0700000000000003E-2</v>
      </c>
      <c r="L244" s="38">
        <f t="shared" si="56"/>
        <v>1E-3</v>
      </c>
      <c r="M244" s="38">
        <f t="shared" si="57"/>
        <v>9.1700000000000004E-2</v>
      </c>
      <c r="N244" s="10">
        <f t="shared" si="58"/>
        <v>531.03049281156962</v>
      </c>
      <c r="O244" s="13">
        <f t="shared" si="48"/>
        <v>2.8089697977099247E-6</v>
      </c>
      <c r="P244" s="43">
        <f t="shared" si="59"/>
        <v>11328.232726423512</v>
      </c>
      <c r="Q244" s="44">
        <f t="shared" si="49"/>
        <v>5.9922479067965717E-5</v>
      </c>
      <c r="R244" s="10">
        <v>527762.82999999996</v>
      </c>
      <c r="S244" s="10">
        <v>0</v>
      </c>
      <c r="T244" s="10">
        <v>0</v>
      </c>
      <c r="U244" s="10"/>
      <c r="V244" s="10">
        <v>48121.69</v>
      </c>
      <c r="W244" s="10">
        <v>530.66999999999996</v>
      </c>
      <c r="X244" s="10">
        <f t="shared" si="50"/>
        <v>48268.943908910798</v>
      </c>
      <c r="Y244" s="10">
        <f t="shared" si="51"/>
        <v>531.03049281156962</v>
      </c>
      <c r="Z244" s="10">
        <f t="shared" si="52"/>
        <v>11328.232726423512</v>
      </c>
      <c r="AA244" s="10"/>
      <c r="AB244" s="10"/>
      <c r="AC244" s="10"/>
      <c r="AD244" s="10"/>
      <c r="AE244" s="10"/>
      <c r="AF244" s="10"/>
      <c r="AG244" s="10"/>
      <c r="AH244" s="10"/>
      <c r="AI244" s="10"/>
    </row>
    <row r="245" spans="1:35" x14ac:dyDescent="0.55000000000000004">
      <c r="A245" s="3">
        <v>9111</v>
      </c>
      <c r="B245" s="3">
        <v>0</v>
      </c>
      <c r="C245" s="3" t="s">
        <v>342</v>
      </c>
      <c r="D245" s="9" t="s">
        <v>489</v>
      </c>
      <c r="E245" s="10">
        <f t="shared" si="45"/>
        <v>0</v>
      </c>
      <c r="F245" s="11">
        <f t="shared" si="46"/>
        <v>0</v>
      </c>
      <c r="G245" s="10">
        <f t="shared" si="53"/>
        <v>0</v>
      </c>
      <c r="H245" s="11">
        <f t="shared" si="47"/>
        <v>0</v>
      </c>
      <c r="I245" s="11">
        <v>0</v>
      </c>
      <c r="J245" s="12">
        <f t="shared" si="54"/>
        <v>0</v>
      </c>
      <c r="K245" s="38">
        <f t="shared" si="55"/>
        <v>9.0700000000000003E-2</v>
      </c>
      <c r="L245" s="38">
        <f t="shared" si="56"/>
        <v>1E-3</v>
      </c>
      <c r="M245" s="38">
        <f t="shared" si="57"/>
        <v>9.1700000000000004E-2</v>
      </c>
      <c r="N245" s="10">
        <f t="shared" si="58"/>
        <v>0</v>
      </c>
      <c r="O245" s="13">
        <f t="shared" si="48"/>
        <v>0</v>
      </c>
      <c r="P245" s="43">
        <f t="shared" si="59"/>
        <v>0</v>
      </c>
      <c r="Q245" s="44">
        <f t="shared" si="49"/>
        <v>0</v>
      </c>
      <c r="R245" s="10">
        <v>0</v>
      </c>
      <c r="S245" s="10">
        <v>30005.919999999998</v>
      </c>
      <c r="T245" s="10">
        <v>0</v>
      </c>
      <c r="U245" s="10"/>
      <c r="V245" s="10">
        <v>0</v>
      </c>
      <c r="W245" s="10">
        <v>0</v>
      </c>
      <c r="X245" s="10">
        <f t="shared" si="50"/>
        <v>0</v>
      </c>
      <c r="Y245" s="10">
        <f t="shared" si="51"/>
        <v>0</v>
      </c>
      <c r="Z245" s="10">
        <f t="shared" si="52"/>
        <v>0</v>
      </c>
      <c r="AA245" s="10"/>
      <c r="AB245" s="10"/>
      <c r="AC245" s="10"/>
      <c r="AD245" s="10"/>
      <c r="AE245" s="10"/>
      <c r="AF245" s="10"/>
      <c r="AG245" s="10"/>
      <c r="AH245" s="10"/>
      <c r="AI245" s="10"/>
    </row>
    <row r="246" spans="1:35" x14ac:dyDescent="0.55000000000000004">
      <c r="A246" s="3">
        <v>6396</v>
      </c>
      <c r="B246" s="3" t="s">
        <v>178</v>
      </c>
      <c r="C246" s="3" t="s">
        <v>342</v>
      </c>
      <c r="D246" s="9" t="s">
        <v>490</v>
      </c>
      <c r="E246" s="10">
        <f t="shared" si="45"/>
        <v>128.10079668039501</v>
      </c>
      <c r="F246" s="11">
        <f t="shared" si="46"/>
        <v>6.7760942885344168E-7</v>
      </c>
      <c r="G246" s="10">
        <f t="shared" si="53"/>
        <v>31.474918629867535</v>
      </c>
      <c r="H246" s="11">
        <f t="shared" si="47"/>
        <v>1.6649156124457701E-7</v>
      </c>
      <c r="I246" s="11">
        <v>2.9531241005585241E-6</v>
      </c>
      <c r="J246" s="12">
        <f t="shared" si="54"/>
        <v>-2.2755146717050825E-6</v>
      </c>
      <c r="K246" s="38">
        <f t="shared" si="55"/>
        <v>9.0700000000000003E-2</v>
      </c>
      <c r="L246" s="38">
        <f t="shared" si="56"/>
        <v>1E-3</v>
      </c>
      <c r="M246" s="38">
        <f t="shared" si="57"/>
        <v>9.1700000000000004E-2</v>
      </c>
      <c r="N246" s="10">
        <f t="shared" si="58"/>
        <v>1.4109578360644339</v>
      </c>
      <c r="O246" s="13">
        <f t="shared" si="48"/>
        <v>7.4634846793129319E-9</v>
      </c>
      <c r="P246" s="43">
        <f t="shared" si="59"/>
        <v>30.063960793803101</v>
      </c>
      <c r="Q246" s="44">
        <f t="shared" si="49"/>
        <v>1.5902807656526407E-7</v>
      </c>
      <c r="R246" s="10">
        <v>1408</v>
      </c>
      <c r="S246" s="10">
        <v>9020</v>
      </c>
      <c r="T246" s="10">
        <v>0</v>
      </c>
      <c r="U246" s="10"/>
      <c r="V246" s="10">
        <v>127.71</v>
      </c>
      <c r="W246" s="10">
        <v>1.41</v>
      </c>
      <c r="X246" s="10">
        <f t="shared" si="50"/>
        <v>128.10079668039501</v>
      </c>
      <c r="Y246" s="10">
        <f t="shared" si="51"/>
        <v>1.4109578360644339</v>
      </c>
      <c r="Z246" s="10">
        <f t="shared" si="52"/>
        <v>30.063960793803101</v>
      </c>
      <c r="AA246" s="10"/>
      <c r="AB246" s="10"/>
      <c r="AC246" s="10"/>
      <c r="AD246" s="10"/>
      <c r="AE246" s="10"/>
      <c r="AF246" s="10"/>
      <c r="AG246" s="10"/>
      <c r="AH246" s="10"/>
      <c r="AI246" s="10"/>
    </row>
    <row r="247" spans="1:35" x14ac:dyDescent="0.55000000000000004">
      <c r="A247" s="3">
        <v>6671</v>
      </c>
      <c r="B247" s="3" t="s">
        <v>491</v>
      </c>
      <c r="C247" s="3" t="s">
        <v>342</v>
      </c>
      <c r="D247" s="9" t="s">
        <v>492</v>
      </c>
      <c r="E247" s="10">
        <f t="shared" si="45"/>
        <v>133355.37681076917</v>
      </c>
      <c r="F247" s="11">
        <f t="shared" si="46"/>
        <v>7.054043616975432E-4</v>
      </c>
      <c r="G247" s="10">
        <f t="shared" si="53"/>
        <v>32763.963330677092</v>
      </c>
      <c r="H247" s="11">
        <f t="shared" si="47"/>
        <v>1.7331016710899936E-4</v>
      </c>
      <c r="I247" s="11">
        <v>6.4517959416206738E-4</v>
      </c>
      <c r="J247" s="12">
        <f t="shared" si="54"/>
        <v>6.0224767535475821E-5</v>
      </c>
      <c r="K247" s="38">
        <f t="shared" si="55"/>
        <v>9.0700000000000003E-2</v>
      </c>
      <c r="L247" s="38">
        <f t="shared" si="56"/>
        <v>1E-3</v>
      </c>
      <c r="M247" s="38">
        <f t="shared" si="57"/>
        <v>9.1700000000000004E-2</v>
      </c>
      <c r="N247" s="10">
        <f t="shared" si="58"/>
        <v>1466.8057487103601</v>
      </c>
      <c r="O247" s="13">
        <f t="shared" si="48"/>
        <v>7.7589010480735385E-6</v>
      </c>
      <c r="P247" s="43">
        <f t="shared" si="59"/>
        <v>31297.157581966731</v>
      </c>
      <c r="Q247" s="44">
        <f t="shared" si="49"/>
        <v>1.6555126606092581E-4</v>
      </c>
      <c r="R247" s="10">
        <v>1449158.25</v>
      </c>
      <c r="S247" s="10">
        <v>190979.08</v>
      </c>
      <c r="T247" s="10">
        <v>0</v>
      </c>
      <c r="U247" s="10"/>
      <c r="V247" s="10">
        <v>132948.54999999999</v>
      </c>
      <c r="W247" s="10">
        <v>1465.8100000000002</v>
      </c>
      <c r="X247" s="10">
        <f t="shared" si="50"/>
        <v>133355.37681076917</v>
      </c>
      <c r="Y247" s="10">
        <f t="shared" si="51"/>
        <v>1466.8057487103601</v>
      </c>
      <c r="Z247" s="10">
        <f t="shared" si="52"/>
        <v>31297.157581966731</v>
      </c>
      <c r="AA247" s="10"/>
      <c r="AB247" s="10"/>
      <c r="AC247" s="10"/>
      <c r="AD247" s="10"/>
      <c r="AE247" s="10"/>
      <c r="AF247" s="10"/>
      <c r="AG247" s="10"/>
      <c r="AH247" s="10"/>
      <c r="AI247" s="10"/>
    </row>
    <row r="248" spans="1:35" x14ac:dyDescent="0.55000000000000004">
      <c r="A248" s="3">
        <v>6419</v>
      </c>
      <c r="B248" s="3" t="s">
        <v>493</v>
      </c>
      <c r="C248" s="3" t="s">
        <v>342</v>
      </c>
      <c r="D248" s="9" t="s">
        <v>494</v>
      </c>
      <c r="E248" s="10">
        <f t="shared" si="45"/>
        <v>14043.783323736667</v>
      </c>
      <c r="F248" s="11">
        <f t="shared" si="46"/>
        <v>7.4286813537008105E-5</v>
      </c>
      <c r="G248" s="10">
        <f t="shared" si="53"/>
        <v>3450.3586762502746</v>
      </c>
      <c r="H248" s="11">
        <f t="shared" si="47"/>
        <v>1.8251218045010648E-5</v>
      </c>
      <c r="I248" s="11">
        <v>7.4252003195178585E-5</v>
      </c>
      <c r="J248" s="12">
        <f t="shared" si="54"/>
        <v>3.4810341829519904E-8</v>
      </c>
      <c r="K248" s="38">
        <f t="shared" si="55"/>
        <v>9.0700000000000003E-2</v>
      </c>
      <c r="L248" s="38">
        <f t="shared" si="56"/>
        <v>1E-3</v>
      </c>
      <c r="M248" s="38">
        <f t="shared" si="57"/>
        <v>9.1700000000000004E-2</v>
      </c>
      <c r="N248" s="10">
        <f t="shared" si="58"/>
        <v>154.42483210032867</v>
      </c>
      <c r="O248" s="13">
        <f t="shared" si="48"/>
        <v>8.168545785188451E-7</v>
      </c>
      <c r="P248" s="43">
        <f t="shared" si="59"/>
        <v>3295.9338441499458</v>
      </c>
      <c r="Q248" s="44">
        <f t="shared" si="49"/>
        <v>1.7434363466491804E-5</v>
      </c>
      <c r="R248" s="10">
        <v>154365.06</v>
      </c>
      <c r="S248" s="10">
        <v>0</v>
      </c>
      <c r="T248" s="10">
        <v>0</v>
      </c>
      <c r="U248" s="10"/>
      <c r="V248" s="10">
        <v>14000.94</v>
      </c>
      <c r="W248" s="10">
        <v>154.32</v>
      </c>
      <c r="X248" s="10">
        <f t="shared" si="50"/>
        <v>14043.783323736667</v>
      </c>
      <c r="Y248" s="10">
        <f t="shared" si="51"/>
        <v>154.42483210032867</v>
      </c>
      <c r="Z248" s="10">
        <f t="shared" si="52"/>
        <v>3295.9338441499458</v>
      </c>
      <c r="AA248" s="10"/>
      <c r="AB248" s="10"/>
      <c r="AC248" s="10"/>
      <c r="AD248" s="10"/>
      <c r="AE248" s="10"/>
      <c r="AF248" s="10"/>
      <c r="AG248" s="10"/>
      <c r="AH248" s="10"/>
      <c r="AI248" s="10"/>
    </row>
    <row r="249" spans="1:35" x14ac:dyDescent="0.55000000000000004">
      <c r="A249" s="3">
        <v>6706</v>
      </c>
      <c r="B249" s="3" t="s">
        <v>495</v>
      </c>
      <c r="C249" s="3" t="s">
        <v>342</v>
      </c>
      <c r="D249" s="9" t="s">
        <v>496</v>
      </c>
      <c r="E249" s="10">
        <f t="shared" si="45"/>
        <v>6746.9428765103885</v>
      </c>
      <c r="F249" s="11">
        <f t="shared" si="46"/>
        <v>3.5689021673029802E-5</v>
      </c>
      <c r="G249" s="10">
        <f t="shared" si="53"/>
        <v>1657.6496023200668</v>
      </c>
      <c r="H249" s="11">
        <f t="shared" si="47"/>
        <v>8.7683998021468955E-6</v>
      </c>
      <c r="I249" s="11">
        <v>4.6053744976880275E-5</v>
      </c>
      <c r="J249" s="12">
        <f t="shared" si="54"/>
        <v>-1.0364723303850473E-5</v>
      </c>
      <c r="K249" s="38">
        <f t="shared" si="55"/>
        <v>9.0700000000000003E-2</v>
      </c>
      <c r="L249" s="38">
        <f t="shared" si="56"/>
        <v>1E-3</v>
      </c>
      <c r="M249" s="38">
        <f t="shared" si="57"/>
        <v>9.1700000000000004E-2</v>
      </c>
      <c r="N249" s="10">
        <f t="shared" si="58"/>
        <v>74.210378101091067</v>
      </c>
      <c r="O249" s="13">
        <f t="shared" si="48"/>
        <v>3.9254753462258648E-7</v>
      </c>
      <c r="P249" s="43">
        <f t="shared" si="59"/>
        <v>1583.4392242189758</v>
      </c>
      <c r="Q249" s="44">
        <f t="shared" si="49"/>
        <v>8.3758522675243086E-6</v>
      </c>
      <c r="R249" s="10">
        <v>74160</v>
      </c>
      <c r="S249" s="10">
        <v>0</v>
      </c>
      <c r="T249" s="10">
        <v>0</v>
      </c>
      <c r="U249" s="10"/>
      <c r="V249" s="10">
        <v>6726.36</v>
      </c>
      <c r="W249" s="10">
        <v>74.16</v>
      </c>
      <c r="X249" s="10">
        <f t="shared" si="50"/>
        <v>6746.9428765103885</v>
      </c>
      <c r="Y249" s="10">
        <f t="shared" si="51"/>
        <v>74.210378101091067</v>
      </c>
      <c r="Z249" s="10">
        <f t="shared" si="52"/>
        <v>1583.4392242189758</v>
      </c>
      <c r="AA249" s="10"/>
      <c r="AB249" s="10"/>
      <c r="AC249" s="10"/>
      <c r="AD249" s="10"/>
      <c r="AE249" s="10"/>
      <c r="AF249" s="10"/>
      <c r="AG249" s="10"/>
      <c r="AH249" s="10"/>
      <c r="AI249" s="10"/>
    </row>
    <row r="250" spans="1:35" x14ac:dyDescent="0.55000000000000004">
      <c r="A250" s="3">
        <v>6700</v>
      </c>
      <c r="B250" s="3" t="s">
        <v>497</v>
      </c>
      <c r="C250" s="3" t="s">
        <v>342</v>
      </c>
      <c r="D250" s="9" t="s">
        <v>498</v>
      </c>
      <c r="E250" s="10">
        <f t="shared" si="45"/>
        <v>343732.82460092258</v>
      </c>
      <c r="F250" s="11">
        <f t="shared" si="46"/>
        <v>1.8182291522911174E-3</v>
      </c>
      <c r="G250" s="10">
        <f t="shared" si="53"/>
        <v>84451.472529667488</v>
      </c>
      <c r="H250" s="11">
        <f t="shared" si="47"/>
        <v>4.4671942368503659E-4</v>
      </c>
      <c r="I250" s="11">
        <v>1.6586713135412125E-3</v>
      </c>
      <c r="J250" s="12">
        <f t="shared" si="54"/>
        <v>1.5955783874990487E-4</v>
      </c>
      <c r="K250" s="38">
        <f t="shared" si="55"/>
        <v>9.0700000000000003E-2</v>
      </c>
      <c r="L250" s="38">
        <f t="shared" si="56"/>
        <v>1E-3</v>
      </c>
      <c r="M250" s="38">
        <f t="shared" si="57"/>
        <v>9.1700000000000004E-2</v>
      </c>
      <c r="N250" s="10">
        <f t="shared" si="58"/>
        <v>3780.85665420134</v>
      </c>
      <c r="O250" s="13">
        <f t="shared" si="48"/>
        <v>1.9999439382270394E-5</v>
      </c>
      <c r="P250" s="43">
        <f t="shared" si="59"/>
        <v>80670.615875466145</v>
      </c>
      <c r="Q250" s="44">
        <f t="shared" si="49"/>
        <v>4.2671998430276618E-4</v>
      </c>
      <c r="R250" s="10">
        <v>3763392.69</v>
      </c>
      <c r="S250" s="10">
        <v>627880.22</v>
      </c>
      <c r="T250" s="10">
        <v>0</v>
      </c>
      <c r="U250" s="10"/>
      <c r="V250" s="10">
        <v>342684.2</v>
      </c>
      <c r="W250" s="10">
        <v>3778.29</v>
      </c>
      <c r="X250" s="10">
        <f t="shared" si="50"/>
        <v>343732.82460092258</v>
      </c>
      <c r="Y250" s="10">
        <f t="shared" si="51"/>
        <v>3780.85665420134</v>
      </c>
      <c r="Z250" s="10">
        <f t="shared" si="52"/>
        <v>80670.615875466145</v>
      </c>
      <c r="AA250" s="10"/>
      <c r="AB250" s="10"/>
      <c r="AC250" s="10"/>
      <c r="AD250" s="10"/>
      <c r="AE250" s="10"/>
      <c r="AF250" s="10"/>
      <c r="AG250" s="10"/>
      <c r="AH250" s="10"/>
      <c r="AI250" s="10"/>
    </row>
    <row r="251" spans="1:35" x14ac:dyDescent="0.55000000000000004">
      <c r="A251" s="3">
        <v>11782</v>
      </c>
      <c r="B251" s="3" t="s">
        <v>178</v>
      </c>
      <c r="C251" s="3" t="s">
        <v>342</v>
      </c>
      <c r="D251" s="9" t="s">
        <v>499</v>
      </c>
      <c r="E251" s="10">
        <f t="shared" si="45"/>
        <v>7942.3296389870466</v>
      </c>
      <c r="F251" s="11">
        <f t="shared" si="46"/>
        <v>4.2012209056490771E-5</v>
      </c>
      <c r="G251" s="10">
        <f t="shared" si="53"/>
        <v>1951.453780901827</v>
      </c>
      <c r="H251" s="11">
        <f t="shared" si="47"/>
        <v>1.0322523482893759E-5</v>
      </c>
      <c r="I251" s="11">
        <v>3.4283903123479481E-5</v>
      </c>
      <c r="J251" s="12">
        <f t="shared" si="54"/>
        <v>7.7283059330112897E-6</v>
      </c>
      <c r="K251" s="38">
        <f t="shared" si="55"/>
        <v>9.0700000000000003E-2</v>
      </c>
      <c r="L251" s="38">
        <f t="shared" si="56"/>
        <v>1E-3</v>
      </c>
      <c r="M251" s="38">
        <f t="shared" si="57"/>
        <v>9.1700000000000004E-2</v>
      </c>
      <c r="N251" s="10">
        <f t="shared" si="58"/>
        <v>87.469379042831306</v>
      </c>
      <c r="O251" s="13">
        <f t="shared" si="48"/>
        <v>4.6268311760194554E-7</v>
      </c>
      <c r="P251" s="43">
        <f t="shared" si="59"/>
        <v>1863.9844018589956</v>
      </c>
      <c r="Q251" s="44">
        <f t="shared" si="49"/>
        <v>9.8598403652918128E-6</v>
      </c>
      <c r="R251" s="10">
        <v>87301.04</v>
      </c>
      <c r="S251" s="10">
        <v>0</v>
      </c>
      <c r="T251" s="10">
        <v>0</v>
      </c>
      <c r="U251" s="10"/>
      <c r="V251" s="10">
        <v>7918.1</v>
      </c>
      <c r="W251" s="10">
        <v>87.41</v>
      </c>
      <c r="X251" s="10">
        <f t="shared" si="50"/>
        <v>7942.3296389870466</v>
      </c>
      <c r="Y251" s="10">
        <f t="shared" si="51"/>
        <v>87.469379042831306</v>
      </c>
      <c r="Z251" s="10">
        <f t="shared" si="52"/>
        <v>1863.9844018589956</v>
      </c>
      <c r="AA251" s="10"/>
      <c r="AB251" s="10"/>
      <c r="AC251" s="10"/>
      <c r="AD251" s="10"/>
      <c r="AE251" s="10"/>
      <c r="AF251" s="10"/>
      <c r="AG251" s="10"/>
      <c r="AH251" s="10"/>
      <c r="AI251" s="10"/>
    </row>
    <row r="252" spans="1:35" x14ac:dyDescent="0.55000000000000004">
      <c r="A252" s="3">
        <v>6661</v>
      </c>
      <c r="B252" s="3" t="s">
        <v>500</v>
      </c>
      <c r="C252" s="3" t="s">
        <v>342</v>
      </c>
      <c r="D252" s="9" t="s">
        <v>501</v>
      </c>
      <c r="E252" s="10">
        <f t="shared" si="45"/>
        <v>29214.976031584705</v>
      </c>
      <c r="F252" s="11">
        <f t="shared" si="46"/>
        <v>1.54537237360982E-4</v>
      </c>
      <c r="G252" s="10">
        <f t="shared" si="53"/>
        <v>7177.7173507897369</v>
      </c>
      <c r="H252" s="11">
        <f t="shared" si="47"/>
        <v>3.7967671400785504E-5</v>
      </c>
      <c r="I252" s="11">
        <v>1.4245820240941609E-4</v>
      </c>
      <c r="J252" s="12">
        <f t="shared" si="54"/>
        <v>1.207903495156591E-5</v>
      </c>
      <c r="K252" s="38">
        <f t="shared" si="55"/>
        <v>9.0700000000000003E-2</v>
      </c>
      <c r="L252" s="38">
        <f t="shared" si="56"/>
        <v>1E-3</v>
      </c>
      <c r="M252" s="38">
        <f t="shared" si="57"/>
        <v>9.1700000000000004E-2</v>
      </c>
      <c r="N252" s="10">
        <f t="shared" si="58"/>
        <v>321.25808772349353</v>
      </c>
      <c r="O252" s="13">
        <f t="shared" si="48"/>
        <v>1.6993454762032792E-6</v>
      </c>
      <c r="P252" s="43">
        <f t="shared" si="59"/>
        <v>6856.4592630662437</v>
      </c>
      <c r="Q252" s="44">
        <f t="shared" si="49"/>
        <v>3.6268325924582223E-5</v>
      </c>
      <c r="R252" s="10">
        <v>321121.69</v>
      </c>
      <c r="S252" s="10">
        <v>0</v>
      </c>
      <c r="T252" s="10">
        <v>0</v>
      </c>
      <c r="U252" s="10"/>
      <c r="V252" s="10">
        <v>29125.85</v>
      </c>
      <c r="W252" s="10">
        <v>321.04000000000002</v>
      </c>
      <c r="X252" s="10">
        <f t="shared" si="50"/>
        <v>29214.976031584705</v>
      </c>
      <c r="Y252" s="10">
        <f t="shared" si="51"/>
        <v>321.25808772349353</v>
      </c>
      <c r="Z252" s="10">
        <f t="shared" si="52"/>
        <v>6856.4592630662437</v>
      </c>
      <c r="AA252" s="10"/>
      <c r="AB252" s="10"/>
      <c r="AC252" s="10"/>
      <c r="AD252" s="10"/>
      <c r="AE252" s="10"/>
      <c r="AF252" s="10"/>
      <c r="AG252" s="10"/>
      <c r="AH252" s="10"/>
      <c r="AI252" s="10"/>
    </row>
    <row r="253" spans="1:35" x14ac:dyDescent="0.55000000000000004">
      <c r="A253" s="3">
        <v>6749</v>
      </c>
      <c r="B253" s="3" t="s">
        <v>502</v>
      </c>
      <c r="C253" s="3" t="s">
        <v>342</v>
      </c>
      <c r="D253" s="9" t="s">
        <v>503</v>
      </c>
      <c r="E253" s="10">
        <f t="shared" si="45"/>
        <v>54732.281591987507</v>
      </c>
      <c r="F253" s="11">
        <f t="shared" si="46"/>
        <v>2.8951506181435274E-4</v>
      </c>
      <c r="G253" s="10">
        <f t="shared" si="53"/>
        <v>13447.121358121751</v>
      </c>
      <c r="H253" s="11">
        <f t="shared" si="47"/>
        <v>7.1130675681381714E-5</v>
      </c>
      <c r="I253" s="11">
        <v>2.6796758044917151E-4</v>
      </c>
      <c r="J253" s="12">
        <f t="shared" si="54"/>
        <v>2.1547481365181238E-5</v>
      </c>
      <c r="K253" s="38">
        <f t="shared" si="55"/>
        <v>9.0700000000000003E-2</v>
      </c>
      <c r="L253" s="38">
        <f t="shared" si="56"/>
        <v>1E-3</v>
      </c>
      <c r="M253" s="38">
        <f t="shared" si="57"/>
        <v>9.1700000000000004E-2</v>
      </c>
      <c r="N253" s="10">
        <f t="shared" si="58"/>
        <v>602.00867672082518</v>
      </c>
      <c r="O253" s="13">
        <f t="shared" si="48"/>
        <v>3.1844201298401847E-6</v>
      </c>
      <c r="P253" s="43">
        <f t="shared" si="59"/>
        <v>12845.112681400926</v>
      </c>
      <c r="Q253" s="44">
        <f t="shared" si="49"/>
        <v>6.7946255551541533E-5</v>
      </c>
      <c r="R253" s="10">
        <v>601602.18000000005</v>
      </c>
      <c r="S253" s="10">
        <v>44935.360000000001</v>
      </c>
      <c r="T253" s="10">
        <v>0</v>
      </c>
      <c r="U253" s="10"/>
      <c r="V253" s="10">
        <v>54565.31</v>
      </c>
      <c r="W253" s="10">
        <v>601.6</v>
      </c>
      <c r="X253" s="10">
        <f t="shared" si="50"/>
        <v>54732.281591987507</v>
      </c>
      <c r="Y253" s="10">
        <f t="shared" si="51"/>
        <v>602.00867672082518</v>
      </c>
      <c r="Z253" s="10">
        <f t="shared" si="52"/>
        <v>12845.112681400926</v>
      </c>
      <c r="AA253" s="10"/>
      <c r="AB253" s="10"/>
      <c r="AC253" s="10"/>
      <c r="AD253" s="10"/>
      <c r="AE253" s="10"/>
      <c r="AF253" s="10"/>
      <c r="AG253" s="10"/>
      <c r="AH253" s="10"/>
      <c r="AI253" s="10"/>
    </row>
    <row r="254" spans="1:35" x14ac:dyDescent="0.55000000000000004">
      <c r="A254" s="3">
        <v>6714</v>
      </c>
      <c r="B254" s="3" t="s">
        <v>504</v>
      </c>
      <c r="C254" s="3" t="s">
        <v>342</v>
      </c>
      <c r="D254" s="9" t="s">
        <v>505</v>
      </c>
      <c r="E254" s="10">
        <f t="shared" si="45"/>
        <v>2728.0524606966619</v>
      </c>
      <c r="F254" s="11">
        <f t="shared" si="46"/>
        <v>1.443046505313265E-5</v>
      </c>
      <c r="G254" s="10">
        <f t="shared" si="53"/>
        <v>670.24667464867071</v>
      </c>
      <c r="H254" s="11">
        <f t="shared" si="47"/>
        <v>3.5453758147400448E-6</v>
      </c>
      <c r="I254" s="11">
        <v>2.2568870677154745E-5</v>
      </c>
      <c r="J254" s="12">
        <f t="shared" si="54"/>
        <v>-8.1384056240220948E-6</v>
      </c>
      <c r="K254" s="38">
        <f t="shared" si="55"/>
        <v>9.0700000000000003E-2</v>
      </c>
      <c r="L254" s="38">
        <f t="shared" si="56"/>
        <v>1E-3</v>
      </c>
      <c r="M254" s="38">
        <f t="shared" si="57"/>
        <v>9.1700000000000004E-2</v>
      </c>
      <c r="N254" s="10">
        <f t="shared" si="58"/>
        <v>30.000365904405481</v>
      </c>
      <c r="O254" s="13">
        <f t="shared" si="48"/>
        <v>1.5869168133744801E-7</v>
      </c>
      <c r="P254" s="43">
        <f t="shared" si="59"/>
        <v>640.24630874426521</v>
      </c>
      <c r="Q254" s="44">
        <f t="shared" si="49"/>
        <v>3.3866841334025969E-6</v>
      </c>
      <c r="R254" s="10">
        <v>29986</v>
      </c>
      <c r="S254" s="10">
        <v>0</v>
      </c>
      <c r="T254" s="10">
        <v>0</v>
      </c>
      <c r="U254" s="10"/>
      <c r="V254" s="10">
        <v>2719.73</v>
      </c>
      <c r="W254" s="10">
        <v>29.98</v>
      </c>
      <c r="X254" s="10">
        <f t="shared" si="50"/>
        <v>2728.0524606966619</v>
      </c>
      <c r="Y254" s="10">
        <f t="shared" si="51"/>
        <v>30.000365904405481</v>
      </c>
      <c r="Z254" s="10">
        <f t="shared" si="52"/>
        <v>640.24630874426521</v>
      </c>
      <c r="AA254" s="10"/>
      <c r="AB254" s="10"/>
      <c r="AC254" s="10"/>
      <c r="AD254" s="10"/>
      <c r="AE254" s="10"/>
      <c r="AF254" s="10"/>
      <c r="AG254" s="10"/>
      <c r="AH254" s="10"/>
      <c r="AI254" s="10"/>
    </row>
    <row r="255" spans="1:35" x14ac:dyDescent="0.55000000000000004">
      <c r="A255" s="3">
        <v>6424</v>
      </c>
      <c r="B255" s="3" t="s">
        <v>506</v>
      </c>
      <c r="C255" s="3" t="s">
        <v>342</v>
      </c>
      <c r="D255" s="9" t="s">
        <v>507</v>
      </c>
      <c r="E255" s="10">
        <f t="shared" si="45"/>
        <v>22705.678137844028</v>
      </c>
      <c r="F255" s="11">
        <f t="shared" si="46"/>
        <v>1.2010527641838805E-4</v>
      </c>
      <c r="G255" s="10">
        <f t="shared" si="53"/>
        <v>5578.7325845407686</v>
      </c>
      <c r="H255" s="11">
        <f t="shared" si="47"/>
        <v>2.9509588529477819E-5</v>
      </c>
      <c r="I255" s="11">
        <v>8.8077704266358004E-5</v>
      </c>
      <c r="J255" s="12">
        <f t="shared" si="54"/>
        <v>3.2027572152030042E-5</v>
      </c>
      <c r="K255" s="38">
        <f t="shared" si="55"/>
        <v>9.0700000000000003E-2</v>
      </c>
      <c r="L255" s="38">
        <f t="shared" si="56"/>
        <v>1E-3</v>
      </c>
      <c r="M255" s="38">
        <f t="shared" si="57"/>
        <v>9.1700000000000004E-2</v>
      </c>
      <c r="N255" s="10">
        <f t="shared" si="58"/>
        <v>249.93967284667633</v>
      </c>
      <c r="O255" s="13">
        <f t="shared" si="48"/>
        <v>1.3220954385475113E-6</v>
      </c>
      <c r="P255" s="43">
        <f t="shared" si="59"/>
        <v>5328.7929116940923</v>
      </c>
      <c r="Q255" s="44">
        <f t="shared" si="49"/>
        <v>2.8187493090930306E-5</v>
      </c>
      <c r="R255" s="10">
        <v>249575.61000000002</v>
      </c>
      <c r="S255" s="10">
        <v>91307.32</v>
      </c>
      <c r="T255" s="10">
        <v>0</v>
      </c>
      <c r="U255" s="10"/>
      <c r="V255" s="10">
        <v>22636.41</v>
      </c>
      <c r="W255" s="10">
        <v>249.76999999999998</v>
      </c>
      <c r="X255" s="10">
        <f t="shared" si="50"/>
        <v>22705.678137844028</v>
      </c>
      <c r="Y255" s="10">
        <f t="shared" si="51"/>
        <v>249.93967284667633</v>
      </c>
      <c r="Z255" s="10">
        <f t="shared" si="52"/>
        <v>5328.7929116940923</v>
      </c>
      <c r="AA255" s="10"/>
      <c r="AB255" s="10"/>
      <c r="AC255" s="10"/>
      <c r="AD255" s="10"/>
      <c r="AE255" s="10"/>
      <c r="AF255" s="10"/>
      <c r="AG255" s="10"/>
      <c r="AH255" s="10"/>
      <c r="AI255" s="10"/>
    </row>
    <row r="256" spans="1:35" x14ac:dyDescent="0.55000000000000004">
      <c r="A256" s="3">
        <v>6398</v>
      </c>
      <c r="B256" s="3" t="s">
        <v>508</v>
      </c>
      <c r="C256" s="3" t="s">
        <v>342</v>
      </c>
      <c r="D256" s="9" t="s">
        <v>509</v>
      </c>
      <c r="E256" s="10">
        <f t="shared" si="45"/>
        <v>21587.456783625315</v>
      </c>
      <c r="F256" s="11">
        <f t="shared" si="46"/>
        <v>1.1419026766903319E-4</v>
      </c>
      <c r="G256" s="10">
        <f t="shared" si="53"/>
        <v>5303.6687744487672</v>
      </c>
      <c r="H256" s="11">
        <f t="shared" si="47"/>
        <v>2.8054594992476515E-5</v>
      </c>
      <c r="I256" s="11">
        <v>1.1983075206823036E-4</v>
      </c>
      <c r="J256" s="12">
        <f t="shared" si="54"/>
        <v>-5.6404843991971659E-6</v>
      </c>
      <c r="K256" s="38">
        <f t="shared" si="55"/>
        <v>9.0700000000000003E-2</v>
      </c>
      <c r="L256" s="38">
        <f t="shared" si="56"/>
        <v>1E-3</v>
      </c>
      <c r="M256" s="38">
        <f t="shared" si="57"/>
        <v>9.1700000000000004E-2</v>
      </c>
      <c r="N256" s="10">
        <f t="shared" si="58"/>
        <v>237.31109987424148</v>
      </c>
      <c r="O256" s="13">
        <f t="shared" si="48"/>
        <v>1.2552946040418877E-6</v>
      </c>
      <c r="P256" s="43">
        <f t="shared" si="59"/>
        <v>5066.3576745745258</v>
      </c>
      <c r="Q256" s="44">
        <f t="shared" si="49"/>
        <v>2.6799300388434628E-5</v>
      </c>
      <c r="R256" s="10">
        <v>237282.41999999998</v>
      </c>
      <c r="S256" s="10">
        <v>16565.370000000003</v>
      </c>
      <c r="T256" s="10">
        <v>0</v>
      </c>
      <c r="U256" s="10"/>
      <c r="V256" s="10">
        <v>21521.599999999999</v>
      </c>
      <c r="W256" s="10">
        <v>237.14999999999998</v>
      </c>
      <c r="X256" s="10">
        <f t="shared" si="50"/>
        <v>21587.456783625315</v>
      </c>
      <c r="Y256" s="10">
        <f t="shared" si="51"/>
        <v>237.31109987424148</v>
      </c>
      <c r="Z256" s="10">
        <f t="shared" si="52"/>
        <v>5066.3576745745258</v>
      </c>
      <c r="AA256" s="10"/>
      <c r="AB256" s="10"/>
      <c r="AC256" s="10"/>
      <c r="AD256" s="10"/>
      <c r="AE256" s="10"/>
      <c r="AF256" s="10"/>
      <c r="AG256" s="10"/>
      <c r="AH256" s="10"/>
      <c r="AI256" s="10"/>
    </row>
    <row r="257" spans="1:35" x14ac:dyDescent="0.55000000000000004">
      <c r="A257" s="3">
        <v>6393</v>
      </c>
      <c r="B257" s="3" t="s">
        <v>510</v>
      </c>
      <c r="C257" s="3" t="s">
        <v>342</v>
      </c>
      <c r="D257" s="9" t="s">
        <v>511</v>
      </c>
      <c r="E257" s="10">
        <f t="shared" si="45"/>
        <v>13542.504072769418</v>
      </c>
      <c r="F257" s="11">
        <f t="shared" si="46"/>
        <v>7.1635217639509809E-5</v>
      </c>
      <c r="G257" s="10">
        <f t="shared" si="53"/>
        <v>3327.3999010692714</v>
      </c>
      <c r="H257" s="11">
        <f t="shared" si="47"/>
        <v>1.7600808152316596E-5</v>
      </c>
      <c r="I257" s="11">
        <v>8.3389924331583561E-5</v>
      </c>
      <c r="J257" s="12">
        <f t="shared" si="54"/>
        <v>-1.1754706692073752E-5</v>
      </c>
      <c r="K257" s="38">
        <f t="shared" si="55"/>
        <v>9.0700000000000003E-2</v>
      </c>
      <c r="L257" s="38">
        <f t="shared" si="56"/>
        <v>1E-3</v>
      </c>
      <c r="M257" s="38">
        <f t="shared" si="57"/>
        <v>9.1700000000000004E-2</v>
      </c>
      <c r="N257" s="10">
        <f t="shared" si="58"/>
        <v>149.11122493046898</v>
      </c>
      <c r="O257" s="13">
        <f t="shared" si="48"/>
        <v>7.8874741281164529E-7</v>
      </c>
      <c r="P257" s="43">
        <f t="shared" si="59"/>
        <v>3178.2886761388027</v>
      </c>
      <c r="Q257" s="44">
        <f t="shared" si="49"/>
        <v>1.6812060739504952E-5</v>
      </c>
      <c r="R257" s="10">
        <v>148855.25</v>
      </c>
      <c r="S257" s="10">
        <v>0</v>
      </c>
      <c r="T257" s="10">
        <v>0</v>
      </c>
      <c r="U257" s="10"/>
      <c r="V257" s="10">
        <v>13501.19</v>
      </c>
      <c r="W257" s="10">
        <v>149.01</v>
      </c>
      <c r="X257" s="10">
        <f t="shared" si="50"/>
        <v>13542.504072769418</v>
      </c>
      <c r="Y257" s="10">
        <f t="shared" si="51"/>
        <v>149.11122493046898</v>
      </c>
      <c r="Z257" s="10">
        <f t="shared" si="52"/>
        <v>3178.2886761388027</v>
      </c>
      <c r="AA257" s="10"/>
      <c r="AB257" s="10"/>
      <c r="AC257" s="10"/>
      <c r="AD257" s="10"/>
      <c r="AE257" s="10"/>
      <c r="AF257" s="10"/>
      <c r="AG257" s="10"/>
      <c r="AH257" s="10"/>
      <c r="AI257" s="10"/>
    </row>
    <row r="258" spans="1:35" x14ac:dyDescent="0.55000000000000004">
      <c r="A258" s="3">
        <v>6386</v>
      </c>
      <c r="B258" s="3" t="s">
        <v>512</v>
      </c>
      <c r="C258" s="3" t="s">
        <v>342</v>
      </c>
      <c r="D258" s="9" t="s">
        <v>513</v>
      </c>
      <c r="E258" s="10">
        <f t="shared" si="45"/>
        <v>23951.147687715969</v>
      </c>
      <c r="F258" s="11">
        <f t="shared" si="46"/>
        <v>1.2669338462858656E-4</v>
      </c>
      <c r="G258" s="10">
        <f t="shared" si="53"/>
        <v>5884.7009650815471</v>
      </c>
      <c r="H258" s="11">
        <f t="shared" si="47"/>
        <v>3.1128056680794001E-5</v>
      </c>
      <c r="I258" s="11">
        <v>1.086594244383007E-4</v>
      </c>
      <c r="J258" s="12">
        <f t="shared" si="54"/>
        <v>1.8033960190285865E-5</v>
      </c>
      <c r="K258" s="38">
        <f t="shared" si="55"/>
        <v>9.0700000000000003E-2</v>
      </c>
      <c r="L258" s="38">
        <f t="shared" si="56"/>
        <v>1E-3</v>
      </c>
      <c r="M258" s="38">
        <f t="shared" si="57"/>
        <v>9.1700000000000004E-2</v>
      </c>
      <c r="N258" s="10">
        <f t="shared" si="58"/>
        <v>263.60895230812321</v>
      </c>
      <c r="O258" s="13">
        <f t="shared" si="48"/>
        <v>1.394401254660571E-6</v>
      </c>
      <c r="P258" s="43">
        <f t="shared" si="59"/>
        <v>5621.0920127734244</v>
      </c>
      <c r="Q258" s="44">
        <f t="shared" si="49"/>
        <v>2.9733655426133436E-5</v>
      </c>
      <c r="R258" s="10">
        <v>263264.31</v>
      </c>
      <c r="S258" s="10">
        <v>3189</v>
      </c>
      <c r="T258" s="10">
        <v>0</v>
      </c>
      <c r="U258" s="10"/>
      <c r="V258" s="10">
        <v>23878.079999999998</v>
      </c>
      <c r="W258" s="10">
        <v>263.42999999999995</v>
      </c>
      <c r="X258" s="10">
        <f t="shared" si="50"/>
        <v>23951.147687715969</v>
      </c>
      <c r="Y258" s="10">
        <f t="shared" si="51"/>
        <v>263.60895230812321</v>
      </c>
      <c r="Z258" s="10">
        <f t="shared" si="52"/>
        <v>5621.0920127734244</v>
      </c>
      <c r="AA258" s="10"/>
      <c r="AB258" s="10"/>
      <c r="AC258" s="10"/>
      <c r="AD258" s="10"/>
      <c r="AE258" s="10"/>
      <c r="AF258" s="10"/>
      <c r="AG258" s="10"/>
      <c r="AH258" s="10"/>
      <c r="AI258" s="10"/>
    </row>
    <row r="259" spans="1:35" x14ac:dyDescent="0.55000000000000004">
      <c r="A259" s="3">
        <v>6407</v>
      </c>
      <c r="B259" s="3" t="s">
        <v>514</v>
      </c>
      <c r="C259" s="3" t="s">
        <v>342</v>
      </c>
      <c r="D259" s="9" t="s">
        <v>515</v>
      </c>
      <c r="E259" s="10">
        <f t="shared" si="45"/>
        <v>0</v>
      </c>
      <c r="F259" s="11">
        <f t="shared" si="46"/>
        <v>0</v>
      </c>
      <c r="G259" s="10">
        <f t="shared" si="53"/>
        <v>0</v>
      </c>
      <c r="H259" s="11">
        <f t="shared" si="47"/>
        <v>0</v>
      </c>
      <c r="I259" s="11">
        <v>0</v>
      </c>
      <c r="J259" s="12">
        <f t="shared" si="54"/>
        <v>0</v>
      </c>
      <c r="K259" s="38">
        <f t="shared" si="55"/>
        <v>9.0700000000000003E-2</v>
      </c>
      <c r="L259" s="38">
        <f t="shared" si="56"/>
        <v>1E-3</v>
      </c>
      <c r="M259" s="38">
        <f t="shared" si="57"/>
        <v>9.1700000000000004E-2</v>
      </c>
      <c r="N259" s="10">
        <f t="shared" si="58"/>
        <v>0</v>
      </c>
      <c r="O259" s="13">
        <f t="shared" si="48"/>
        <v>0</v>
      </c>
      <c r="P259" s="43">
        <f t="shared" si="59"/>
        <v>0</v>
      </c>
      <c r="Q259" s="44">
        <f t="shared" si="49"/>
        <v>0</v>
      </c>
      <c r="R259" s="10">
        <v>0</v>
      </c>
      <c r="S259" s="10">
        <v>19101.72</v>
      </c>
      <c r="T259" s="10">
        <v>0</v>
      </c>
      <c r="U259" s="10"/>
      <c r="V259" s="10">
        <v>0</v>
      </c>
      <c r="W259" s="10">
        <v>0</v>
      </c>
      <c r="X259" s="10">
        <f t="shared" si="50"/>
        <v>0</v>
      </c>
      <c r="Y259" s="10">
        <f t="shared" si="51"/>
        <v>0</v>
      </c>
      <c r="Z259" s="10">
        <f t="shared" si="52"/>
        <v>0</v>
      </c>
      <c r="AA259" s="10"/>
      <c r="AB259" s="10"/>
      <c r="AC259" s="10"/>
      <c r="AD259" s="10"/>
      <c r="AE259" s="10"/>
      <c r="AF259" s="10"/>
      <c r="AG259" s="10"/>
      <c r="AH259" s="10"/>
      <c r="AI259" s="10"/>
    </row>
    <row r="260" spans="1:35" x14ac:dyDescent="0.55000000000000004">
      <c r="A260" s="3">
        <v>6383</v>
      </c>
      <c r="B260" s="3" t="s">
        <v>516</v>
      </c>
      <c r="C260" s="3" t="s">
        <v>342</v>
      </c>
      <c r="D260" s="9" t="s">
        <v>517</v>
      </c>
      <c r="E260" s="10">
        <f t="shared" si="45"/>
        <v>16824.847507121911</v>
      </c>
      <c r="F260" s="11">
        <f t="shared" si="46"/>
        <v>8.8997692483452987E-5</v>
      </c>
      <c r="G260" s="10">
        <f t="shared" si="53"/>
        <v>4133.7571481297955</v>
      </c>
      <c r="H260" s="11">
        <f t="shared" si="47"/>
        <v>2.1866162371742286E-5</v>
      </c>
      <c r="I260" s="11">
        <v>8.7420385288888467E-5</v>
      </c>
      <c r="J260" s="12">
        <f t="shared" si="54"/>
        <v>1.5773071945645201E-6</v>
      </c>
      <c r="K260" s="38">
        <f t="shared" si="55"/>
        <v>9.0700000000000003E-2</v>
      </c>
      <c r="L260" s="38">
        <f t="shared" si="56"/>
        <v>1E-3</v>
      </c>
      <c r="M260" s="38">
        <f t="shared" si="57"/>
        <v>9.1700000000000004E-2</v>
      </c>
      <c r="N260" s="10">
        <f t="shared" si="58"/>
        <v>185.13568031934815</v>
      </c>
      <c r="O260" s="13">
        <f t="shared" si="48"/>
        <v>9.7930446845367762E-7</v>
      </c>
      <c r="P260" s="43">
        <f t="shared" si="59"/>
        <v>3948.6214678104475</v>
      </c>
      <c r="Q260" s="44">
        <f t="shared" si="49"/>
        <v>2.0886857903288611E-5</v>
      </c>
      <c r="R260" s="10">
        <v>184933.4</v>
      </c>
      <c r="S260" s="10">
        <v>0</v>
      </c>
      <c r="T260" s="10">
        <v>0</v>
      </c>
      <c r="U260" s="10"/>
      <c r="V260" s="10">
        <v>16773.52</v>
      </c>
      <c r="W260" s="10">
        <v>185.01</v>
      </c>
      <c r="X260" s="10">
        <f t="shared" si="50"/>
        <v>16824.847507121911</v>
      </c>
      <c r="Y260" s="10">
        <f t="shared" si="51"/>
        <v>185.13568031934815</v>
      </c>
      <c r="Z260" s="10">
        <f t="shared" si="52"/>
        <v>3948.6214678104475</v>
      </c>
      <c r="AA260" s="10"/>
      <c r="AB260" s="10"/>
      <c r="AC260" s="10"/>
      <c r="AD260" s="10"/>
      <c r="AE260" s="10"/>
      <c r="AF260" s="10"/>
      <c r="AG260" s="10"/>
      <c r="AH260" s="10"/>
      <c r="AI260" s="10"/>
    </row>
    <row r="261" spans="1:35" x14ac:dyDescent="0.55000000000000004">
      <c r="A261" s="3">
        <v>10576</v>
      </c>
      <c r="B261" s="3" t="s">
        <v>178</v>
      </c>
      <c r="C261" s="3" t="s">
        <v>342</v>
      </c>
      <c r="D261" s="9" t="s">
        <v>518</v>
      </c>
      <c r="E261" s="10">
        <f t="shared" si="45"/>
        <v>2744.9339610343886</v>
      </c>
      <c r="F261" s="11">
        <f t="shared" si="46"/>
        <v>1.4519762419725741E-5</v>
      </c>
      <c r="G261" s="10">
        <f t="shared" si="53"/>
        <v>674.41873461901787</v>
      </c>
      <c r="H261" s="11">
        <f t="shared" si="47"/>
        <v>3.5674445859491929E-6</v>
      </c>
      <c r="I261" s="11">
        <v>1.6857719205332013E-5</v>
      </c>
      <c r="J261" s="12">
        <f t="shared" si="54"/>
        <v>-2.337956785606272E-6</v>
      </c>
      <c r="K261" s="38">
        <f t="shared" si="55"/>
        <v>9.0700000000000003E-2</v>
      </c>
      <c r="L261" s="38">
        <f t="shared" si="56"/>
        <v>1E-3</v>
      </c>
      <c r="M261" s="38">
        <f t="shared" si="57"/>
        <v>9.1700000000000004E-2</v>
      </c>
      <c r="N261" s="10">
        <f t="shared" si="58"/>
        <v>30.210508560840609</v>
      </c>
      <c r="O261" s="13">
        <f t="shared" si="48"/>
        <v>1.5980326416202652E-7</v>
      </c>
      <c r="P261" s="43">
        <f t="shared" si="59"/>
        <v>644.20822605817727</v>
      </c>
      <c r="Q261" s="44">
        <f t="shared" si="49"/>
        <v>3.4076413217871668E-6</v>
      </c>
      <c r="R261" s="10">
        <v>30171.84</v>
      </c>
      <c r="S261" s="10">
        <v>0</v>
      </c>
      <c r="T261" s="10">
        <v>0</v>
      </c>
      <c r="U261" s="10"/>
      <c r="V261" s="10">
        <v>2736.56</v>
      </c>
      <c r="W261" s="10">
        <v>30.19</v>
      </c>
      <c r="X261" s="10">
        <f t="shared" si="50"/>
        <v>2744.9339610343886</v>
      </c>
      <c r="Y261" s="10">
        <f t="shared" si="51"/>
        <v>30.210508560840609</v>
      </c>
      <c r="Z261" s="10">
        <f t="shared" si="52"/>
        <v>644.20822605817727</v>
      </c>
      <c r="AA261" s="10"/>
      <c r="AB261" s="10"/>
      <c r="AC261" s="10"/>
      <c r="AD261" s="10"/>
      <c r="AE261" s="10"/>
      <c r="AF261" s="10"/>
      <c r="AG261" s="10"/>
      <c r="AH261" s="10"/>
      <c r="AI261" s="10"/>
    </row>
    <row r="262" spans="1:35" x14ac:dyDescent="0.55000000000000004">
      <c r="A262" s="3">
        <v>6404</v>
      </c>
      <c r="B262" s="3" t="s">
        <v>519</v>
      </c>
      <c r="C262" s="3" t="s">
        <v>342</v>
      </c>
      <c r="D262" s="9" t="s">
        <v>520</v>
      </c>
      <c r="E262" s="10">
        <f t="shared" si="45"/>
        <v>2385.8685613970779</v>
      </c>
      <c r="F262" s="11">
        <f t="shared" si="46"/>
        <v>1.2620429186254076E-5</v>
      </c>
      <c r="G262" s="10">
        <f t="shared" si="53"/>
        <v>586.09696729382415</v>
      </c>
      <c r="H262" s="11">
        <f t="shared" si="47"/>
        <v>3.1002526256847463E-6</v>
      </c>
      <c r="I262" s="11">
        <v>0</v>
      </c>
      <c r="J262" s="12">
        <f t="shared" si="54"/>
        <v>1.2620429186254076E-5</v>
      </c>
      <c r="K262" s="38">
        <f t="shared" si="55"/>
        <v>9.0700000000000003E-2</v>
      </c>
      <c r="L262" s="38">
        <f t="shared" si="56"/>
        <v>1E-3</v>
      </c>
      <c r="M262" s="38">
        <f t="shared" si="57"/>
        <v>9.1700000000000004E-2</v>
      </c>
      <c r="N262" s="10">
        <f t="shared" si="58"/>
        <v>26.1577573295917</v>
      </c>
      <c r="O262" s="13">
        <f t="shared" si="48"/>
        <v>1.3836559540229787E-7</v>
      </c>
      <c r="P262" s="43">
        <f t="shared" si="59"/>
        <v>559.93920996423242</v>
      </c>
      <c r="Q262" s="44">
        <f t="shared" si="49"/>
        <v>2.9618870302824484E-6</v>
      </c>
      <c r="R262" s="10">
        <v>26188.519999999997</v>
      </c>
      <c r="S262" s="10">
        <v>10312.86</v>
      </c>
      <c r="T262" s="10">
        <v>0</v>
      </c>
      <c r="U262" s="10"/>
      <c r="V262" s="10">
        <v>2378.59</v>
      </c>
      <c r="W262" s="10">
        <v>26.14</v>
      </c>
      <c r="X262" s="10">
        <f t="shared" si="50"/>
        <v>2385.8685613970779</v>
      </c>
      <c r="Y262" s="10">
        <f t="shared" si="51"/>
        <v>26.1577573295917</v>
      </c>
      <c r="Z262" s="10">
        <f t="shared" si="52"/>
        <v>559.93920996423242</v>
      </c>
      <c r="AA262" s="10"/>
      <c r="AB262" s="10"/>
      <c r="AC262" s="10"/>
      <c r="AD262" s="10"/>
      <c r="AE262" s="10"/>
      <c r="AF262" s="10"/>
      <c r="AG262" s="10"/>
      <c r="AH262" s="10"/>
      <c r="AI262" s="10"/>
    </row>
    <row r="263" spans="1:35" x14ac:dyDescent="0.55000000000000004">
      <c r="A263" s="3">
        <v>6674</v>
      </c>
      <c r="B263" s="3" t="s">
        <v>521</v>
      </c>
      <c r="C263" s="3" t="s">
        <v>342</v>
      </c>
      <c r="D263" s="9" t="s">
        <v>522</v>
      </c>
      <c r="E263" s="10">
        <f t="shared" si="45"/>
        <v>70522.211880544215</v>
      </c>
      <c r="F263" s="11">
        <f t="shared" si="46"/>
        <v>3.7303839595222735E-4</v>
      </c>
      <c r="G263" s="10">
        <f t="shared" si="53"/>
        <v>17326.596169444183</v>
      </c>
      <c r="H263" s="11">
        <f t="shared" si="47"/>
        <v>9.165177140657186E-5</v>
      </c>
      <c r="I263" s="11">
        <v>3.7737329067457959E-4</v>
      </c>
      <c r="J263" s="12">
        <f t="shared" si="54"/>
        <v>-4.3348947223522402E-6</v>
      </c>
      <c r="K263" s="38">
        <f t="shared" si="55"/>
        <v>9.0700000000000003E-2</v>
      </c>
      <c r="L263" s="38">
        <f t="shared" si="56"/>
        <v>1E-3</v>
      </c>
      <c r="M263" s="38">
        <f t="shared" si="57"/>
        <v>9.1700000000000004E-2</v>
      </c>
      <c r="N263" s="10">
        <f t="shared" si="58"/>
        <v>775.74661962685843</v>
      </c>
      <c r="O263" s="13">
        <f t="shared" si="48"/>
        <v>4.1034344631893412E-6</v>
      </c>
      <c r="P263" s="43">
        <f t="shared" si="59"/>
        <v>16550.849549817325</v>
      </c>
      <c r="Q263" s="44">
        <f t="shared" si="49"/>
        <v>8.754833694338252E-5</v>
      </c>
      <c r="R263" s="10">
        <v>775158.48</v>
      </c>
      <c r="S263" s="10">
        <v>50460.800000000003</v>
      </c>
      <c r="T263" s="10">
        <v>0</v>
      </c>
      <c r="U263" s="10"/>
      <c r="V263" s="10">
        <v>70307.070000000007</v>
      </c>
      <c r="W263" s="10">
        <v>775.22</v>
      </c>
      <c r="X263" s="10">
        <f t="shared" si="50"/>
        <v>70522.211880544215</v>
      </c>
      <c r="Y263" s="10">
        <f t="shared" si="51"/>
        <v>775.74661962685843</v>
      </c>
      <c r="Z263" s="10">
        <f t="shared" si="52"/>
        <v>16550.849549817325</v>
      </c>
      <c r="AA263" s="10"/>
      <c r="AB263" s="10"/>
      <c r="AC263" s="10"/>
      <c r="AD263" s="10"/>
      <c r="AE263" s="10"/>
      <c r="AF263" s="10"/>
      <c r="AG263" s="10"/>
      <c r="AH263" s="10"/>
      <c r="AI263" s="10"/>
    </row>
    <row r="264" spans="1:35" x14ac:dyDescent="0.55000000000000004">
      <c r="A264" s="3">
        <v>6723</v>
      </c>
      <c r="B264" s="3" t="s">
        <v>523</v>
      </c>
      <c r="C264" s="3" t="s">
        <v>342</v>
      </c>
      <c r="D264" s="9" t="s">
        <v>524</v>
      </c>
      <c r="E264" s="10">
        <f t="shared" si="45"/>
        <v>4366.9221550995826</v>
      </c>
      <c r="F264" s="11">
        <f t="shared" si="46"/>
        <v>2.3099525561477907E-5</v>
      </c>
      <c r="G264" s="10">
        <f t="shared" si="53"/>
        <v>1072.9050503133626</v>
      </c>
      <c r="H264" s="11">
        <f t="shared" si="47"/>
        <v>5.6753009910677232E-6</v>
      </c>
      <c r="I264" s="11">
        <v>2.4498792058140573E-5</v>
      </c>
      <c r="J264" s="12">
        <f t="shared" si="54"/>
        <v>-1.3992664966626668E-6</v>
      </c>
      <c r="K264" s="38">
        <f t="shared" si="55"/>
        <v>9.0700000000000003E-2</v>
      </c>
      <c r="L264" s="38">
        <f t="shared" si="56"/>
        <v>1E-3</v>
      </c>
      <c r="M264" s="38">
        <f t="shared" si="57"/>
        <v>9.1700000000000004E-2</v>
      </c>
      <c r="N264" s="10">
        <f t="shared" si="58"/>
        <v>48.032607185172218</v>
      </c>
      <c r="O264" s="13">
        <f t="shared" si="48"/>
        <v>2.5407607418937641E-7</v>
      </c>
      <c r="P264" s="43">
        <f t="shared" si="59"/>
        <v>1024.8724431281903</v>
      </c>
      <c r="Q264" s="44">
        <f t="shared" si="49"/>
        <v>5.4212249168783469E-6</v>
      </c>
      <c r="R264" s="10">
        <v>48000</v>
      </c>
      <c r="S264" s="10">
        <v>0</v>
      </c>
      <c r="T264" s="10">
        <v>0</v>
      </c>
      <c r="U264" s="10"/>
      <c r="V264" s="10">
        <v>4353.6000000000004</v>
      </c>
      <c r="W264" s="10">
        <v>48</v>
      </c>
      <c r="X264" s="10">
        <f t="shared" si="50"/>
        <v>4366.9221550995826</v>
      </c>
      <c r="Y264" s="10">
        <f t="shared" si="51"/>
        <v>48.032607185172218</v>
      </c>
      <c r="Z264" s="10">
        <f t="shared" si="52"/>
        <v>1024.8724431281903</v>
      </c>
      <c r="AA264" s="10"/>
      <c r="AB264" s="10"/>
      <c r="AC264" s="10"/>
      <c r="AD264" s="10"/>
      <c r="AE264" s="10"/>
      <c r="AF264" s="10"/>
      <c r="AG264" s="10"/>
      <c r="AH264" s="10"/>
      <c r="AI264" s="10"/>
    </row>
    <row r="265" spans="1:35" x14ac:dyDescent="0.55000000000000004">
      <c r="A265" s="3">
        <v>9854</v>
      </c>
      <c r="B265" s="3">
        <v>0</v>
      </c>
      <c r="C265" s="3" t="s">
        <v>342</v>
      </c>
      <c r="D265" s="9" t="s">
        <v>525</v>
      </c>
      <c r="E265" s="10">
        <f t="shared" si="45"/>
        <v>4202.7212278692896</v>
      </c>
      <c r="F265" s="11">
        <f t="shared" si="46"/>
        <v>2.2230958781246849E-5</v>
      </c>
      <c r="G265" s="10">
        <f t="shared" si="53"/>
        <v>1032.5975517684835</v>
      </c>
      <c r="H265" s="11">
        <f t="shared" si="47"/>
        <v>5.462088101099128E-6</v>
      </c>
      <c r="I265" s="11">
        <v>2.8030791282509487E-5</v>
      </c>
      <c r="J265" s="12">
        <f t="shared" si="54"/>
        <v>-5.7998325012626386E-6</v>
      </c>
      <c r="K265" s="38">
        <f t="shared" si="55"/>
        <v>9.0700000000000003E-2</v>
      </c>
      <c r="L265" s="38">
        <f t="shared" si="56"/>
        <v>1E-3</v>
      </c>
      <c r="M265" s="38">
        <f t="shared" si="57"/>
        <v>9.1700000000000004E-2</v>
      </c>
      <c r="N265" s="10">
        <f t="shared" si="58"/>
        <v>46.261404795218986</v>
      </c>
      <c r="O265" s="13">
        <f t="shared" si="48"/>
        <v>2.4470701895364312E-7</v>
      </c>
      <c r="P265" s="43">
        <f t="shared" si="59"/>
        <v>986.33614697326448</v>
      </c>
      <c r="Q265" s="44">
        <f t="shared" si="49"/>
        <v>5.2173810821454847E-6</v>
      </c>
      <c r="R265" s="10">
        <v>31472.5</v>
      </c>
      <c r="S265" s="10">
        <v>0</v>
      </c>
      <c r="T265" s="10">
        <v>0</v>
      </c>
      <c r="U265" s="10"/>
      <c r="V265" s="10">
        <v>4189.8999999999996</v>
      </c>
      <c r="W265" s="10">
        <v>46.23</v>
      </c>
      <c r="X265" s="10">
        <f t="shared" si="50"/>
        <v>4202.7212278692896</v>
      </c>
      <c r="Y265" s="10">
        <f t="shared" si="51"/>
        <v>46.261404795218986</v>
      </c>
      <c r="Z265" s="10">
        <f t="shared" si="52"/>
        <v>986.33614697326448</v>
      </c>
      <c r="AA265" s="10"/>
      <c r="AB265" s="10"/>
      <c r="AC265" s="10"/>
      <c r="AD265" s="10"/>
      <c r="AE265" s="10"/>
      <c r="AF265" s="10"/>
      <c r="AG265" s="10"/>
      <c r="AH265" s="10"/>
      <c r="AI265" s="10"/>
    </row>
    <row r="266" spans="1:35" x14ac:dyDescent="0.55000000000000004">
      <c r="A266" s="3">
        <v>6733</v>
      </c>
      <c r="B266" s="3" t="s">
        <v>526</v>
      </c>
      <c r="C266" s="3" t="s">
        <v>342</v>
      </c>
      <c r="D266" s="9" t="s">
        <v>527</v>
      </c>
      <c r="E266" s="10">
        <f t="shared" si="45"/>
        <v>24745.942365232568</v>
      </c>
      <c r="F266" s="11">
        <f t="shared" si="46"/>
        <v>1.3089757680727736E-4</v>
      </c>
      <c r="G266" s="10">
        <f t="shared" si="53"/>
        <v>6079.8070555110571</v>
      </c>
      <c r="H266" s="11">
        <f t="shared" si="47"/>
        <v>3.2160101210787171E-5</v>
      </c>
      <c r="I266" s="11">
        <v>1.3138253801565613E-4</v>
      </c>
      <c r="J266" s="12">
        <f t="shared" si="54"/>
        <v>-4.8496120837876466E-7</v>
      </c>
      <c r="K266" s="38">
        <f t="shared" si="55"/>
        <v>9.0700000000000003E-2</v>
      </c>
      <c r="L266" s="38">
        <f t="shared" si="56"/>
        <v>1E-3</v>
      </c>
      <c r="M266" s="38">
        <f t="shared" si="57"/>
        <v>9.1700000000000004E-2</v>
      </c>
      <c r="N266" s="10">
        <f t="shared" si="58"/>
        <v>272.18477404930923</v>
      </c>
      <c r="O266" s="13">
        <f t="shared" si="48"/>
        <v>1.4397644204064662E-6</v>
      </c>
      <c r="P266" s="43">
        <f t="shared" si="59"/>
        <v>5807.6222814617477</v>
      </c>
      <c r="Q266" s="44">
        <f t="shared" si="49"/>
        <v>3.0720336790380703E-5</v>
      </c>
      <c r="R266" s="10">
        <v>272001.46000000002</v>
      </c>
      <c r="S266" s="10">
        <v>0</v>
      </c>
      <c r="T266" s="10">
        <v>0</v>
      </c>
      <c r="U266" s="10"/>
      <c r="V266" s="10">
        <v>24670.45</v>
      </c>
      <c r="W266" s="10">
        <v>272</v>
      </c>
      <c r="X266" s="10">
        <f t="shared" si="50"/>
        <v>24745.942365232568</v>
      </c>
      <c r="Y266" s="10">
        <f t="shared" si="51"/>
        <v>272.18477404930923</v>
      </c>
      <c r="Z266" s="10">
        <f t="shared" si="52"/>
        <v>5807.6222814617477</v>
      </c>
      <c r="AA266" s="10"/>
      <c r="AB266" s="10"/>
      <c r="AC266" s="10"/>
      <c r="AD266" s="10"/>
      <c r="AE266" s="10"/>
      <c r="AF266" s="10"/>
      <c r="AG266" s="10"/>
      <c r="AH266" s="10"/>
      <c r="AI266" s="10"/>
    </row>
    <row r="267" spans="1:35" x14ac:dyDescent="0.55000000000000004">
      <c r="A267" s="3">
        <v>6679</v>
      </c>
      <c r="B267" s="3" t="s">
        <v>528</v>
      </c>
      <c r="C267" s="3" t="s">
        <v>342</v>
      </c>
      <c r="D267" s="9" t="s">
        <v>529</v>
      </c>
      <c r="E267" s="10">
        <f t="shared" ref="E267:E330" si="60">X267</f>
        <v>139184.20880943499</v>
      </c>
      <c r="F267" s="11">
        <f t="shared" ref="F267:F330" si="61">E267/($E$585+$G$585)</f>
        <v>7.3623689064233064E-4</v>
      </c>
      <c r="G267" s="10">
        <f t="shared" si="53"/>
        <v>34196.57510560166</v>
      </c>
      <c r="H267" s="11">
        <f t="shared" ref="H267:H330" si="62">G267/($E$585+$G$585)</f>
        <v>1.8088819372344211E-4</v>
      </c>
      <c r="I267" s="11">
        <v>6.6090651764338178E-4</v>
      </c>
      <c r="J267" s="12">
        <f t="shared" si="54"/>
        <v>7.5330372998948865E-5</v>
      </c>
      <c r="K267" s="38">
        <f t="shared" si="55"/>
        <v>9.0700000000000003E-2</v>
      </c>
      <c r="L267" s="38">
        <f t="shared" si="56"/>
        <v>1E-3</v>
      </c>
      <c r="M267" s="38">
        <f t="shared" si="57"/>
        <v>9.1700000000000004E-2</v>
      </c>
      <c r="N267" s="10">
        <f t="shared" si="58"/>
        <v>1531.4496325470711</v>
      </c>
      <c r="O267" s="13">
        <f t="shared" ref="O267:O330" si="63">N267/($E$585+$G$585)</f>
        <v>8.1008450979200735E-6</v>
      </c>
      <c r="P267" s="43">
        <f t="shared" si="59"/>
        <v>32665.125473054588</v>
      </c>
      <c r="Q267" s="44">
        <f t="shared" ref="Q267:Q330" si="64">P267/($E$585+$G$585)</f>
        <v>1.7278734862552204E-4</v>
      </c>
      <c r="R267" s="10">
        <v>1529872.04</v>
      </c>
      <c r="S267" s="10">
        <v>168693.41</v>
      </c>
      <c r="T267" s="10">
        <v>0</v>
      </c>
      <c r="U267" s="10"/>
      <c r="V267" s="10">
        <v>138759.6</v>
      </c>
      <c r="W267" s="10">
        <v>1530.41</v>
      </c>
      <c r="X267" s="10">
        <f t="shared" ref="X267:X330" si="65">V267/$V$585*$X$586</f>
        <v>139184.20880943499</v>
      </c>
      <c r="Y267" s="10">
        <f t="shared" ref="Y267:Y330" si="66">W267/$W$586*$Y$586</f>
        <v>1531.4496325470711</v>
      </c>
      <c r="Z267" s="10">
        <f t="shared" ref="Z267:Z330" si="67">V267/$V$585*$Z$586</f>
        <v>32665.125473054588</v>
      </c>
      <c r="AA267" s="10"/>
      <c r="AB267" s="10"/>
      <c r="AC267" s="10"/>
      <c r="AD267" s="10"/>
      <c r="AE267" s="10"/>
      <c r="AF267" s="10"/>
      <c r="AG267" s="10"/>
      <c r="AH267" s="10"/>
      <c r="AI267" s="10"/>
    </row>
    <row r="268" spans="1:35" x14ac:dyDescent="0.55000000000000004">
      <c r="A268" s="3">
        <v>6737</v>
      </c>
      <c r="B268" s="3" t="s">
        <v>530</v>
      </c>
      <c r="C268" s="3" t="s">
        <v>342</v>
      </c>
      <c r="D268" s="9" t="s">
        <v>531</v>
      </c>
      <c r="E268" s="10">
        <f t="shared" si="60"/>
        <v>0</v>
      </c>
      <c r="F268" s="11">
        <f t="shared" si="61"/>
        <v>0</v>
      </c>
      <c r="G268" s="10">
        <f t="shared" ref="G268:G331" si="68">Y268+Z268</f>
        <v>0</v>
      </c>
      <c r="H268" s="11">
        <f t="shared" si="62"/>
        <v>0</v>
      </c>
      <c r="I268" s="11">
        <v>0</v>
      </c>
      <c r="J268" s="12">
        <f t="shared" ref="J268:J331" si="69">F268-I268</f>
        <v>0</v>
      </c>
      <c r="K268" s="38">
        <f t="shared" ref="K268:K331" si="70">IF(OR($C268="City",$C268="County",$C268="Other Local Government",$C268="Consolidated Government"),0.0907,IF(OR($C268="School District"),0.088,IF(OR($C268="State Agency",$C268="University"),0.0917,)))</f>
        <v>9.0700000000000003E-2</v>
      </c>
      <c r="L268" s="38">
        <f t="shared" ref="L268:L331" si="71">IF(OR($C268="City",$C268="County",$C268="Other Local Government",$C268="Consolidated Government"),0.001,IF(OR($C268="School District"),0.0037,IF(OR($C268="State Agency",$C268="University"),0,)))</f>
        <v>1E-3</v>
      </c>
      <c r="M268" s="38">
        <f t="shared" ref="M268:M331" si="72">K268+L268</f>
        <v>9.1700000000000004E-2</v>
      </c>
      <c r="N268" s="10">
        <f t="shared" ref="N268:N331" si="73">Y268</f>
        <v>0</v>
      </c>
      <c r="O268" s="13">
        <f t="shared" si="63"/>
        <v>0</v>
      </c>
      <c r="P268" s="43">
        <f t="shared" ref="P268:P331" si="74">Z268</f>
        <v>0</v>
      </c>
      <c r="Q268" s="44">
        <f t="shared" si="64"/>
        <v>0</v>
      </c>
      <c r="R268" s="10">
        <v>0</v>
      </c>
      <c r="S268" s="10">
        <v>69860.490000000005</v>
      </c>
      <c r="T268" s="10">
        <v>0</v>
      </c>
      <c r="U268" s="10"/>
      <c r="V268" s="10">
        <v>0</v>
      </c>
      <c r="W268" s="10">
        <v>0</v>
      </c>
      <c r="X268" s="10">
        <f t="shared" si="65"/>
        <v>0</v>
      </c>
      <c r="Y268" s="10">
        <f t="shared" si="66"/>
        <v>0</v>
      </c>
      <c r="Z268" s="10">
        <f t="shared" si="67"/>
        <v>0</v>
      </c>
      <c r="AA268" s="10"/>
      <c r="AB268" s="10"/>
      <c r="AC268" s="10"/>
      <c r="AD268" s="10"/>
      <c r="AE268" s="10"/>
      <c r="AF268" s="10"/>
      <c r="AG268" s="10"/>
      <c r="AH268" s="10"/>
      <c r="AI268" s="10"/>
    </row>
    <row r="269" spans="1:35" x14ac:dyDescent="0.55000000000000004">
      <c r="A269" s="3">
        <v>7277</v>
      </c>
      <c r="B269" s="3" t="s">
        <v>532</v>
      </c>
      <c r="C269" s="3" t="s">
        <v>342</v>
      </c>
      <c r="D269" s="9" t="s">
        <v>533</v>
      </c>
      <c r="E269" s="10">
        <f t="shared" si="60"/>
        <v>4499.5166607231158</v>
      </c>
      <c r="F269" s="11">
        <f t="shared" si="61"/>
        <v>2.38009051746651E-5</v>
      </c>
      <c r="G269" s="10">
        <f t="shared" si="68"/>
        <v>1105.5146513079283</v>
      </c>
      <c r="H269" s="11">
        <f t="shared" si="62"/>
        <v>5.8477946341806238E-6</v>
      </c>
      <c r="I269" s="11">
        <v>1.9752545004318883E-5</v>
      </c>
      <c r="J269" s="12">
        <f t="shared" si="69"/>
        <v>4.0483601703462173E-6</v>
      </c>
      <c r="K269" s="38">
        <f t="shared" si="70"/>
        <v>9.0700000000000003E-2</v>
      </c>
      <c r="L269" s="38">
        <f t="shared" si="71"/>
        <v>1E-3</v>
      </c>
      <c r="M269" s="38">
        <f t="shared" si="72"/>
        <v>9.1700000000000004E-2</v>
      </c>
      <c r="N269" s="10">
        <f t="shared" si="73"/>
        <v>49.523619366545269</v>
      </c>
      <c r="O269" s="13">
        <f t="shared" si="63"/>
        <v>2.6196301899233826E-7</v>
      </c>
      <c r="P269" s="43">
        <f t="shared" si="74"/>
        <v>1055.991031941383</v>
      </c>
      <c r="Q269" s="44">
        <f t="shared" si="64"/>
        <v>5.5858316151882852E-6</v>
      </c>
      <c r="R269" s="10">
        <v>49457.85</v>
      </c>
      <c r="S269" s="10">
        <v>43779</v>
      </c>
      <c r="T269" s="10">
        <v>0</v>
      </c>
      <c r="U269" s="10"/>
      <c r="V269" s="10">
        <v>4485.79</v>
      </c>
      <c r="W269" s="10">
        <v>49.49</v>
      </c>
      <c r="X269" s="10">
        <f t="shared" si="65"/>
        <v>4499.5166607231158</v>
      </c>
      <c r="Y269" s="10">
        <f t="shared" si="66"/>
        <v>49.523619366545269</v>
      </c>
      <c r="Z269" s="10">
        <f t="shared" si="67"/>
        <v>1055.991031941383</v>
      </c>
      <c r="AA269" s="10"/>
      <c r="AB269" s="10"/>
      <c r="AC269" s="10"/>
      <c r="AD269" s="10"/>
      <c r="AE269" s="10"/>
      <c r="AF269" s="10"/>
      <c r="AG269" s="10"/>
      <c r="AH269" s="10"/>
      <c r="AI269" s="10"/>
    </row>
    <row r="270" spans="1:35" x14ac:dyDescent="0.55000000000000004">
      <c r="A270" s="3">
        <v>6415</v>
      </c>
      <c r="B270" s="3" t="s">
        <v>534</v>
      </c>
      <c r="C270" s="3" t="s">
        <v>342</v>
      </c>
      <c r="D270" s="9" t="s">
        <v>535</v>
      </c>
      <c r="E270" s="10">
        <f t="shared" si="60"/>
        <v>25065.336740606235</v>
      </c>
      <c r="F270" s="11">
        <f t="shared" si="61"/>
        <v>1.3258706388217761E-4</v>
      </c>
      <c r="G270" s="10">
        <f t="shared" si="68"/>
        <v>6158.2680612285803</v>
      </c>
      <c r="H270" s="11">
        <f t="shared" si="62"/>
        <v>3.257513311261182E-5</v>
      </c>
      <c r="I270" s="11">
        <v>1.4693501677219041E-4</v>
      </c>
      <c r="J270" s="12">
        <f t="shared" si="69"/>
        <v>-1.4347952890012803E-5</v>
      </c>
      <c r="K270" s="38">
        <f t="shared" si="70"/>
        <v>9.0700000000000003E-2</v>
      </c>
      <c r="L270" s="38">
        <f t="shared" si="71"/>
        <v>1E-3</v>
      </c>
      <c r="M270" s="38">
        <f t="shared" si="72"/>
        <v>9.1700000000000004E-2</v>
      </c>
      <c r="N270" s="10">
        <f t="shared" si="73"/>
        <v>275.68715165656135</v>
      </c>
      <c r="O270" s="13">
        <f t="shared" si="63"/>
        <v>1.4582908008161082E-6</v>
      </c>
      <c r="P270" s="43">
        <f t="shared" si="74"/>
        <v>5882.5809095720188</v>
      </c>
      <c r="Q270" s="44">
        <f t="shared" si="64"/>
        <v>3.1116842311795709E-5</v>
      </c>
      <c r="R270" s="10">
        <v>275511.53999999998</v>
      </c>
      <c r="S270" s="10">
        <v>0</v>
      </c>
      <c r="T270" s="10">
        <v>0</v>
      </c>
      <c r="U270" s="10"/>
      <c r="V270" s="10">
        <v>24988.87</v>
      </c>
      <c r="W270" s="10">
        <v>275.5</v>
      </c>
      <c r="X270" s="10">
        <f t="shared" si="65"/>
        <v>25065.336740606235</v>
      </c>
      <c r="Y270" s="10">
        <f t="shared" si="66"/>
        <v>275.68715165656135</v>
      </c>
      <c r="Z270" s="10">
        <f t="shared" si="67"/>
        <v>5882.5809095720188</v>
      </c>
      <c r="AA270" s="10"/>
      <c r="AB270" s="10"/>
      <c r="AC270" s="10"/>
      <c r="AD270" s="10"/>
      <c r="AE270" s="10"/>
      <c r="AF270" s="10"/>
      <c r="AG270" s="10"/>
      <c r="AH270" s="10"/>
      <c r="AI270" s="10"/>
    </row>
    <row r="271" spans="1:35" x14ac:dyDescent="0.55000000000000004">
      <c r="A271" s="3">
        <v>7688</v>
      </c>
      <c r="B271" s="3" t="s">
        <v>536</v>
      </c>
      <c r="C271" s="3" t="s">
        <v>342</v>
      </c>
      <c r="D271" s="9" t="s">
        <v>537</v>
      </c>
      <c r="E271" s="10">
        <f t="shared" si="60"/>
        <v>46551.293879598481</v>
      </c>
      <c r="F271" s="11">
        <f t="shared" si="61"/>
        <v>2.4624043312426161E-4</v>
      </c>
      <c r="G271" s="10">
        <f t="shared" si="68"/>
        <v>11437.195271134418</v>
      </c>
      <c r="H271" s="11">
        <f t="shared" si="62"/>
        <v>6.0498853685464681E-5</v>
      </c>
      <c r="I271" s="11">
        <v>1.6428421992146721E-4</v>
      </c>
      <c r="J271" s="12">
        <f t="shared" si="69"/>
        <v>8.1956213202794394E-5</v>
      </c>
      <c r="K271" s="38">
        <f t="shared" si="70"/>
        <v>9.0700000000000003E-2</v>
      </c>
      <c r="L271" s="38">
        <f t="shared" si="71"/>
        <v>1E-3</v>
      </c>
      <c r="M271" s="38">
        <f t="shared" si="72"/>
        <v>9.1700000000000004E-2</v>
      </c>
      <c r="N271" s="10">
        <f t="shared" si="73"/>
        <v>512.07762655975364</v>
      </c>
      <c r="O271" s="13">
        <f t="shared" si="63"/>
        <v>2.7087156134360324E-6</v>
      </c>
      <c r="P271" s="43">
        <f t="shared" si="74"/>
        <v>10925.117644574664</v>
      </c>
      <c r="Q271" s="44">
        <f t="shared" si="64"/>
        <v>5.7790138072028644E-5</v>
      </c>
      <c r="R271" s="10">
        <v>511678.52</v>
      </c>
      <c r="S271" s="10">
        <v>16733.560000000001</v>
      </c>
      <c r="T271" s="10">
        <v>0</v>
      </c>
      <c r="U271" s="10"/>
      <c r="V271" s="10">
        <v>46409.279999999999</v>
      </c>
      <c r="W271" s="10">
        <v>511.73</v>
      </c>
      <c r="X271" s="10">
        <f t="shared" si="65"/>
        <v>46551.293879598481</v>
      </c>
      <c r="Y271" s="10">
        <f t="shared" si="66"/>
        <v>512.07762655975364</v>
      </c>
      <c r="Z271" s="10">
        <f t="shared" si="67"/>
        <v>10925.117644574664</v>
      </c>
      <c r="AA271" s="10"/>
      <c r="AB271" s="10"/>
      <c r="AC271" s="10"/>
      <c r="AD271" s="10"/>
      <c r="AE271" s="10"/>
      <c r="AF271" s="10"/>
      <c r="AG271" s="10"/>
      <c r="AH271" s="10"/>
      <c r="AI271" s="10"/>
    </row>
    <row r="272" spans="1:35" x14ac:dyDescent="0.55000000000000004">
      <c r="A272" s="3">
        <v>6673</v>
      </c>
      <c r="B272" s="3" t="s">
        <v>538</v>
      </c>
      <c r="C272" s="3" t="s">
        <v>342</v>
      </c>
      <c r="D272" s="9" t="s">
        <v>539</v>
      </c>
      <c r="E272" s="10">
        <f t="shared" si="60"/>
        <v>45253.514749060319</v>
      </c>
      <c r="F272" s="11">
        <f t="shared" si="61"/>
        <v>2.3937562511205303E-4</v>
      </c>
      <c r="G272" s="10">
        <f t="shared" si="68"/>
        <v>11118.279906163472</v>
      </c>
      <c r="H272" s="11">
        <f t="shared" si="62"/>
        <v>5.8811900411866327E-5</v>
      </c>
      <c r="I272" s="11">
        <v>2.3763158653743169E-4</v>
      </c>
      <c r="J272" s="12">
        <f t="shared" si="69"/>
        <v>1.7440385746213369E-6</v>
      </c>
      <c r="K272" s="38">
        <f t="shared" si="70"/>
        <v>9.0700000000000003E-2</v>
      </c>
      <c r="L272" s="38">
        <f t="shared" si="71"/>
        <v>1E-3</v>
      </c>
      <c r="M272" s="38">
        <f t="shared" si="72"/>
        <v>9.1700000000000004E-2</v>
      </c>
      <c r="N272" s="10">
        <f t="shared" si="73"/>
        <v>497.73789195634703</v>
      </c>
      <c r="O272" s="13">
        <f t="shared" si="63"/>
        <v>2.6328633187874128E-6</v>
      </c>
      <c r="P272" s="43">
        <f t="shared" si="74"/>
        <v>10620.542014207125</v>
      </c>
      <c r="Q272" s="44">
        <f t="shared" si="64"/>
        <v>5.6179037093078912E-5</v>
      </c>
      <c r="R272" s="10">
        <v>497413.97</v>
      </c>
      <c r="S272" s="10">
        <v>50961.58</v>
      </c>
      <c r="T272" s="10">
        <v>0</v>
      </c>
      <c r="U272" s="10"/>
      <c r="V272" s="10">
        <v>45115.46</v>
      </c>
      <c r="W272" s="10">
        <v>497.4</v>
      </c>
      <c r="X272" s="10">
        <f t="shared" si="65"/>
        <v>45253.514749060319</v>
      </c>
      <c r="Y272" s="10">
        <f t="shared" si="66"/>
        <v>497.73789195634703</v>
      </c>
      <c r="Z272" s="10">
        <f t="shared" si="67"/>
        <v>10620.542014207125</v>
      </c>
      <c r="AA272" s="10"/>
      <c r="AB272" s="10"/>
      <c r="AC272" s="10"/>
      <c r="AD272" s="10"/>
      <c r="AE272" s="10"/>
      <c r="AF272" s="10"/>
      <c r="AG272" s="10"/>
      <c r="AH272" s="10"/>
      <c r="AI272" s="10"/>
    </row>
    <row r="273" spans="1:35" x14ac:dyDescent="0.55000000000000004">
      <c r="A273" s="3">
        <v>7682</v>
      </c>
      <c r="B273" s="3" t="s">
        <v>540</v>
      </c>
      <c r="C273" s="3" t="s">
        <v>342</v>
      </c>
      <c r="D273" s="9" t="s">
        <v>541</v>
      </c>
      <c r="E273" s="10">
        <f t="shared" si="60"/>
        <v>13823.701922126413</v>
      </c>
      <c r="F273" s="11">
        <f t="shared" si="61"/>
        <v>7.3122658147573193E-5</v>
      </c>
      <c r="G273" s="10">
        <f t="shared" si="68"/>
        <v>3396.3261814116604</v>
      </c>
      <c r="H273" s="11">
        <f t="shared" si="62"/>
        <v>1.7965404615930521E-5</v>
      </c>
      <c r="I273" s="11">
        <v>6.2953443461143219E-5</v>
      </c>
      <c r="J273" s="12">
        <f t="shared" si="69"/>
        <v>1.0169214686429974E-5</v>
      </c>
      <c r="K273" s="38">
        <f t="shared" si="70"/>
        <v>9.0700000000000003E-2</v>
      </c>
      <c r="L273" s="38">
        <f t="shared" si="71"/>
        <v>1E-3</v>
      </c>
      <c r="M273" s="38">
        <f t="shared" si="72"/>
        <v>9.1700000000000004E-2</v>
      </c>
      <c r="N273" s="10">
        <f t="shared" si="73"/>
        <v>152.04321532739721</v>
      </c>
      <c r="O273" s="13">
        <f t="shared" si="63"/>
        <v>8.0425663984028846E-7</v>
      </c>
      <c r="P273" s="43">
        <f t="shared" si="74"/>
        <v>3244.2829660842631</v>
      </c>
      <c r="Q273" s="44">
        <f t="shared" si="64"/>
        <v>1.7161147976090234E-5</v>
      </c>
      <c r="R273" s="10">
        <v>151946.64000000001</v>
      </c>
      <c r="S273" s="10">
        <v>0</v>
      </c>
      <c r="T273" s="10">
        <v>0</v>
      </c>
      <c r="U273" s="10"/>
      <c r="V273" s="10">
        <v>13781.53</v>
      </c>
      <c r="W273" s="10">
        <v>151.94</v>
      </c>
      <c r="X273" s="10">
        <f t="shared" si="65"/>
        <v>13823.701922126413</v>
      </c>
      <c r="Y273" s="10">
        <f t="shared" si="66"/>
        <v>152.04321532739721</v>
      </c>
      <c r="Z273" s="10">
        <f t="shared" si="67"/>
        <v>3244.2829660842631</v>
      </c>
      <c r="AA273" s="10"/>
      <c r="AB273" s="10"/>
      <c r="AC273" s="10"/>
      <c r="AD273" s="10"/>
      <c r="AE273" s="10"/>
      <c r="AF273" s="10"/>
      <c r="AG273" s="10"/>
      <c r="AH273" s="10"/>
      <c r="AI273" s="10"/>
    </row>
    <row r="274" spans="1:35" x14ac:dyDescent="0.55000000000000004">
      <c r="A274" s="3">
        <v>6352</v>
      </c>
      <c r="B274" s="3" t="s">
        <v>542</v>
      </c>
      <c r="C274" s="3" t="s">
        <v>342</v>
      </c>
      <c r="D274" s="9" t="s">
        <v>543</v>
      </c>
      <c r="E274" s="10">
        <f t="shared" si="60"/>
        <v>1320.0871856487404</v>
      </c>
      <c r="F274" s="11">
        <f t="shared" si="61"/>
        <v>6.9828099987225771E-6</v>
      </c>
      <c r="G274" s="10">
        <f t="shared" si="68"/>
        <v>324.32095526526672</v>
      </c>
      <c r="H274" s="11">
        <f t="shared" si="62"/>
        <v>1.7155469985935947E-6</v>
      </c>
      <c r="I274" s="11">
        <v>7.1948319923228561E-6</v>
      </c>
      <c r="J274" s="12">
        <f t="shared" si="69"/>
        <v>-2.1202199360027901E-7</v>
      </c>
      <c r="K274" s="38">
        <f t="shared" si="70"/>
        <v>9.0700000000000003E-2</v>
      </c>
      <c r="L274" s="38">
        <f t="shared" si="71"/>
        <v>1E-3</v>
      </c>
      <c r="M274" s="38">
        <f t="shared" si="72"/>
        <v>9.1700000000000004E-2</v>
      </c>
      <c r="N274" s="10">
        <f t="shared" si="73"/>
        <v>14.509850087187441</v>
      </c>
      <c r="O274" s="13">
        <f t="shared" si="63"/>
        <v>7.6752147411374126E-8</v>
      </c>
      <c r="P274" s="43">
        <f t="shared" si="74"/>
        <v>309.81110517807929</v>
      </c>
      <c r="Q274" s="44">
        <f t="shared" si="64"/>
        <v>1.6387948511822207E-6</v>
      </c>
      <c r="R274" s="10">
        <v>14510.25</v>
      </c>
      <c r="S274" s="10">
        <v>0</v>
      </c>
      <c r="T274" s="10">
        <v>0</v>
      </c>
      <c r="U274" s="10"/>
      <c r="V274" s="10">
        <v>1316.06</v>
      </c>
      <c r="W274" s="10">
        <v>14.5</v>
      </c>
      <c r="X274" s="10">
        <f t="shared" si="65"/>
        <v>1320.0871856487404</v>
      </c>
      <c r="Y274" s="10">
        <f t="shared" si="66"/>
        <v>14.509850087187441</v>
      </c>
      <c r="Z274" s="10">
        <f t="shared" si="67"/>
        <v>309.81110517807929</v>
      </c>
      <c r="AA274" s="10"/>
      <c r="AB274" s="10"/>
      <c r="AC274" s="10"/>
      <c r="AD274" s="10"/>
      <c r="AE274" s="10"/>
      <c r="AF274" s="10"/>
      <c r="AG274" s="10"/>
      <c r="AH274" s="10"/>
      <c r="AI274" s="10"/>
    </row>
    <row r="275" spans="1:35" x14ac:dyDescent="0.55000000000000004">
      <c r="A275" s="3">
        <v>6388</v>
      </c>
      <c r="B275" s="3" t="s">
        <v>544</v>
      </c>
      <c r="C275" s="3" t="s">
        <v>342</v>
      </c>
      <c r="D275" s="9" t="s">
        <v>545</v>
      </c>
      <c r="E275" s="10">
        <f t="shared" si="60"/>
        <v>12476.341534208939</v>
      </c>
      <c r="F275" s="11">
        <f t="shared" si="61"/>
        <v>6.5995582230985722E-5</v>
      </c>
      <c r="G275" s="10">
        <f t="shared" si="68"/>
        <v>3065.2842641564089</v>
      </c>
      <c r="H275" s="11">
        <f t="shared" si="62"/>
        <v>1.6214306025673201E-5</v>
      </c>
      <c r="I275" s="11">
        <v>6.9075609213544451E-5</v>
      </c>
      <c r="J275" s="12">
        <f t="shared" si="69"/>
        <v>-3.0800269825587292E-6</v>
      </c>
      <c r="K275" s="38">
        <f t="shared" si="70"/>
        <v>9.0700000000000003E-2</v>
      </c>
      <c r="L275" s="38">
        <f t="shared" si="71"/>
        <v>1E-3</v>
      </c>
      <c r="M275" s="38">
        <f t="shared" si="72"/>
        <v>9.1700000000000004E-2</v>
      </c>
      <c r="N275" s="10">
        <f t="shared" si="73"/>
        <v>137.2131478589753</v>
      </c>
      <c r="O275" s="13">
        <f t="shared" si="63"/>
        <v>7.2581065193431863E-7</v>
      </c>
      <c r="P275" s="43">
        <f t="shared" si="74"/>
        <v>2928.0711162974335</v>
      </c>
      <c r="Q275" s="44">
        <f t="shared" si="64"/>
        <v>1.5488495373738884E-5</v>
      </c>
      <c r="R275" s="10">
        <v>137136.04</v>
      </c>
      <c r="S275" s="10">
        <v>66223.86</v>
      </c>
      <c r="T275" s="10">
        <v>0</v>
      </c>
      <c r="U275" s="10"/>
      <c r="V275" s="10">
        <v>12438.28</v>
      </c>
      <c r="W275" s="10">
        <v>137.12</v>
      </c>
      <c r="X275" s="10">
        <f t="shared" si="65"/>
        <v>12476.341534208939</v>
      </c>
      <c r="Y275" s="10">
        <f t="shared" si="66"/>
        <v>137.2131478589753</v>
      </c>
      <c r="Z275" s="10">
        <f t="shared" si="67"/>
        <v>2928.0711162974335</v>
      </c>
      <c r="AA275" s="10"/>
      <c r="AB275" s="10"/>
      <c r="AC275" s="10"/>
      <c r="AD275" s="10"/>
      <c r="AE275" s="10"/>
      <c r="AF275" s="10"/>
      <c r="AG275" s="10"/>
      <c r="AH275" s="10"/>
      <c r="AI275" s="10"/>
    </row>
    <row r="276" spans="1:35" x14ac:dyDescent="0.55000000000000004">
      <c r="A276" s="3">
        <v>7694</v>
      </c>
      <c r="B276" s="3" t="s">
        <v>546</v>
      </c>
      <c r="C276" s="3" t="s">
        <v>342</v>
      </c>
      <c r="D276" s="9" t="s">
        <v>547</v>
      </c>
      <c r="E276" s="10">
        <f t="shared" si="60"/>
        <v>3319.5669921381759</v>
      </c>
      <c r="F276" s="11">
        <f t="shared" si="61"/>
        <v>1.7559374741404228E-5</v>
      </c>
      <c r="G276" s="10">
        <f t="shared" si="68"/>
        <v>815.49351115303659</v>
      </c>
      <c r="H276" s="11">
        <f t="shared" si="62"/>
        <v>4.3136819336476976E-6</v>
      </c>
      <c r="I276" s="11">
        <v>1.7321460810787581E-5</v>
      </c>
      <c r="J276" s="12">
        <f t="shared" si="69"/>
        <v>2.3791393061664613E-7</v>
      </c>
      <c r="K276" s="38">
        <f t="shared" si="70"/>
        <v>9.0700000000000003E-2</v>
      </c>
      <c r="L276" s="38">
        <f t="shared" si="71"/>
        <v>1E-3</v>
      </c>
      <c r="M276" s="38">
        <f t="shared" si="72"/>
        <v>9.1700000000000004E-2</v>
      </c>
      <c r="N276" s="10">
        <f t="shared" si="73"/>
        <v>36.424727115422264</v>
      </c>
      <c r="O276" s="13">
        <f t="shared" si="63"/>
        <v>1.9267435626027709E-7</v>
      </c>
      <c r="P276" s="43">
        <f t="shared" si="74"/>
        <v>779.06878403761436</v>
      </c>
      <c r="Q276" s="44">
        <f t="shared" si="64"/>
        <v>4.1210075773874209E-6</v>
      </c>
      <c r="R276" s="10">
        <v>36487.43</v>
      </c>
      <c r="S276" s="10">
        <v>0</v>
      </c>
      <c r="T276" s="10">
        <v>0</v>
      </c>
      <c r="U276" s="10"/>
      <c r="V276" s="10">
        <v>3309.44</v>
      </c>
      <c r="W276" s="10">
        <v>36.4</v>
      </c>
      <c r="X276" s="10">
        <f t="shared" si="65"/>
        <v>3319.5669921381759</v>
      </c>
      <c r="Y276" s="10">
        <f t="shared" si="66"/>
        <v>36.424727115422264</v>
      </c>
      <c r="Z276" s="10">
        <f t="shared" si="67"/>
        <v>779.06878403761436</v>
      </c>
      <c r="AA276" s="10"/>
      <c r="AB276" s="10"/>
      <c r="AC276" s="10"/>
      <c r="AD276" s="10"/>
      <c r="AE276" s="10"/>
      <c r="AF276" s="10"/>
      <c r="AG276" s="10"/>
      <c r="AH276" s="10"/>
      <c r="AI276" s="10"/>
    </row>
    <row r="277" spans="1:35" x14ac:dyDescent="0.55000000000000004">
      <c r="A277" s="3">
        <v>6413</v>
      </c>
      <c r="B277" s="3" t="s">
        <v>548</v>
      </c>
      <c r="C277" s="3" t="s">
        <v>342</v>
      </c>
      <c r="D277" s="9" t="s">
        <v>549</v>
      </c>
      <c r="E277" s="10">
        <f t="shared" si="60"/>
        <v>0</v>
      </c>
      <c r="F277" s="11">
        <f t="shared" si="61"/>
        <v>0</v>
      </c>
      <c r="G277" s="10">
        <f t="shared" si="68"/>
        <v>0</v>
      </c>
      <c r="H277" s="11">
        <f t="shared" si="62"/>
        <v>0</v>
      </c>
      <c r="I277" s="11">
        <v>0</v>
      </c>
      <c r="J277" s="12">
        <f t="shared" si="69"/>
        <v>0</v>
      </c>
      <c r="K277" s="38">
        <f t="shared" si="70"/>
        <v>9.0700000000000003E-2</v>
      </c>
      <c r="L277" s="38">
        <f t="shared" si="71"/>
        <v>1E-3</v>
      </c>
      <c r="M277" s="38">
        <f t="shared" si="72"/>
        <v>9.1700000000000004E-2</v>
      </c>
      <c r="N277" s="10">
        <f t="shared" si="73"/>
        <v>0</v>
      </c>
      <c r="O277" s="13">
        <f t="shared" si="63"/>
        <v>0</v>
      </c>
      <c r="P277" s="43">
        <f t="shared" si="74"/>
        <v>0</v>
      </c>
      <c r="Q277" s="44">
        <f t="shared" si="64"/>
        <v>0</v>
      </c>
      <c r="R277" s="10">
        <v>0</v>
      </c>
      <c r="S277" s="10">
        <v>16650</v>
      </c>
      <c r="T277" s="10">
        <v>0</v>
      </c>
      <c r="U277" s="10"/>
      <c r="V277" s="10">
        <v>0</v>
      </c>
      <c r="W277" s="10">
        <v>0</v>
      </c>
      <c r="X277" s="10">
        <f t="shared" si="65"/>
        <v>0</v>
      </c>
      <c r="Y277" s="10">
        <f t="shared" si="66"/>
        <v>0</v>
      </c>
      <c r="Z277" s="10">
        <f t="shared" si="67"/>
        <v>0</v>
      </c>
      <c r="AA277" s="10"/>
      <c r="AB277" s="10"/>
      <c r="AC277" s="10"/>
      <c r="AD277" s="10"/>
      <c r="AE277" s="10"/>
      <c r="AF277" s="10"/>
      <c r="AG277" s="10"/>
      <c r="AH277" s="10"/>
      <c r="AI277" s="10"/>
    </row>
    <row r="278" spans="1:35" x14ac:dyDescent="0.55000000000000004">
      <c r="A278" s="3">
        <v>6735</v>
      </c>
      <c r="B278" s="3" t="s">
        <v>550</v>
      </c>
      <c r="C278" s="3" t="s">
        <v>342</v>
      </c>
      <c r="D278" s="9" t="s">
        <v>551</v>
      </c>
      <c r="E278" s="10">
        <f t="shared" si="60"/>
        <v>22129.851465302214</v>
      </c>
      <c r="F278" s="11">
        <f t="shared" si="61"/>
        <v>1.1705935014149588E-4</v>
      </c>
      <c r="G278" s="10">
        <f t="shared" si="68"/>
        <v>5437.0674618510275</v>
      </c>
      <c r="H278" s="11">
        <f t="shared" si="62"/>
        <v>2.8760228452399239E-5</v>
      </c>
      <c r="I278" s="11">
        <v>9.2379342361958069E-5</v>
      </c>
      <c r="J278" s="12">
        <f t="shared" si="69"/>
        <v>2.4680007779537811E-5</v>
      </c>
      <c r="K278" s="38">
        <f t="shared" si="70"/>
        <v>9.0700000000000003E-2</v>
      </c>
      <c r="L278" s="38">
        <f t="shared" si="71"/>
        <v>1E-3</v>
      </c>
      <c r="M278" s="38">
        <f t="shared" si="72"/>
        <v>9.1700000000000004E-2</v>
      </c>
      <c r="N278" s="10">
        <f t="shared" si="73"/>
        <v>243.41524370402377</v>
      </c>
      <c r="O278" s="13">
        <f t="shared" si="63"/>
        <v>1.2875834384701209E-6</v>
      </c>
      <c r="P278" s="43">
        <f t="shared" si="74"/>
        <v>5193.6522181470036</v>
      </c>
      <c r="Q278" s="44">
        <f t="shared" si="64"/>
        <v>2.7472645013929116E-5</v>
      </c>
      <c r="R278" s="10">
        <v>243245.37</v>
      </c>
      <c r="S278" s="10">
        <v>16820.310000000001</v>
      </c>
      <c r="T278" s="10">
        <v>0</v>
      </c>
      <c r="U278" s="10"/>
      <c r="V278" s="10">
        <v>22062.34</v>
      </c>
      <c r="W278" s="10">
        <v>243.25</v>
      </c>
      <c r="X278" s="10">
        <f t="shared" si="65"/>
        <v>22129.851465302214</v>
      </c>
      <c r="Y278" s="10">
        <f t="shared" si="66"/>
        <v>243.41524370402377</v>
      </c>
      <c r="Z278" s="10">
        <f t="shared" si="67"/>
        <v>5193.6522181470036</v>
      </c>
      <c r="AA278" s="10"/>
      <c r="AB278" s="10"/>
      <c r="AC278" s="10"/>
      <c r="AD278" s="10"/>
      <c r="AE278" s="10"/>
      <c r="AF278" s="10"/>
      <c r="AG278" s="10"/>
      <c r="AH278" s="10"/>
      <c r="AI278" s="10"/>
    </row>
    <row r="279" spans="1:35" x14ac:dyDescent="0.55000000000000004">
      <c r="A279" s="3">
        <v>9213</v>
      </c>
      <c r="B279" s="3">
        <v>0</v>
      </c>
      <c r="C279" s="3" t="s">
        <v>342</v>
      </c>
      <c r="D279" s="9" t="s">
        <v>552</v>
      </c>
      <c r="E279" s="10">
        <f t="shared" si="60"/>
        <v>2859.9247630971909</v>
      </c>
      <c r="F279" s="11">
        <f t="shared" si="61"/>
        <v>1.5128024458123349E-5</v>
      </c>
      <c r="G279" s="10">
        <f t="shared" si="68"/>
        <v>702.65676147491513</v>
      </c>
      <c r="H279" s="11">
        <f t="shared" si="62"/>
        <v>3.7168140960976113E-6</v>
      </c>
      <c r="I279" s="11">
        <v>1.5280007350926264E-5</v>
      </c>
      <c r="J279" s="12">
        <f t="shared" si="69"/>
        <v>-1.51982892802915E-7</v>
      </c>
      <c r="K279" s="38">
        <f t="shared" si="70"/>
        <v>9.0700000000000003E-2</v>
      </c>
      <c r="L279" s="38">
        <f t="shared" si="71"/>
        <v>1E-3</v>
      </c>
      <c r="M279" s="38">
        <f t="shared" si="72"/>
        <v>9.1700000000000004E-2</v>
      </c>
      <c r="N279" s="10">
        <f t="shared" si="73"/>
        <v>31.461357706287803</v>
      </c>
      <c r="O279" s="13">
        <f t="shared" si="63"/>
        <v>1.6641982859404156E-7</v>
      </c>
      <c r="P279" s="43">
        <f t="shared" si="74"/>
        <v>671.19540376862733</v>
      </c>
      <c r="Q279" s="44">
        <f t="shared" si="64"/>
        <v>3.5503942675035695E-6</v>
      </c>
      <c r="R279" s="10">
        <v>31434.48</v>
      </c>
      <c r="S279" s="10">
        <v>79896</v>
      </c>
      <c r="T279" s="10">
        <v>0</v>
      </c>
      <c r="U279" s="10"/>
      <c r="V279" s="10">
        <v>2851.2</v>
      </c>
      <c r="W279" s="10">
        <v>31.44</v>
      </c>
      <c r="X279" s="10">
        <f t="shared" si="65"/>
        <v>2859.9247630971909</v>
      </c>
      <c r="Y279" s="10">
        <f t="shared" si="66"/>
        <v>31.461357706287803</v>
      </c>
      <c r="Z279" s="10">
        <f t="shared" si="67"/>
        <v>671.19540376862733</v>
      </c>
      <c r="AA279" s="10"/>
      <c r="AB279" s="10"/>
      <c r="AC279" s="10"/>
      <c r="AD279" s="10"/>
      <c r="AE279" s="10"/>
      <c r="AF279" s="10"/>
      <c r="AG279" s="10"/>
      <c r="AH279" s="10"/>
      <c r="AI279" s="10"/>
    </row>
    <row r="280" spans="1:35" s="21" customFormat="1" x14ac:dyDescent="0.55000000000000004">
      <c r="A280" s="14">
        <v>12749</v>
      </c>
      <c r="B280" s="14" t="s">
        <v>178</v>
      </c>
      <c r="C280" s="14" t="s">
        <v>342</v>
      </c>
      <c r="D280" s="15" t="s">
        <v>553</v>
      </c>
      <c r="E280" s="16">
        <f>X280*(12/8)</f>
        <v>2558.3146420900025</v>
      </c>
      <c r="F280" s="17">
        <f t="shared" si="61"/>
        <v>1.353261001006179E-5</v>
      </c>
      <c r="G280" s="16">
        <f>(Y280+Z280)*(12/8)</f>
        <v>628.56967617061309</v>
      </c>
      <c r="H280" s="17">
        <f t="shared" si="62"/>
        <v>3.3249187382278545E-6</v>
      </c>
      <c r="I280" s="17">
        <v>0</v>
      </c>
      <c r="J280" s="18">
        <f t="shared" si="69"/>
        <v>1.353261001006179E-5</v>
      </c>
      <c r="K280" s="19">
        <f t="shared" si="70"/>
        <v>9.0700000000000003E-2</v>
      </c>
      <c r="L280" s="19">
        <f t="shared" si="71"/>
        <v>1E-3</v>
      </c>
      <c r="M280" s="19">
        <f t="shared" si="72"/>
        <v>9.1700000000000004E-2</v>
      </c>
      <c r="N280" s="16">
        <f t="shared" si="73"/>
        <v>18.772743974871474</v>
      </c>
      <c r="O280" s="20">
        <f t="shared" si="63"/>
        <v>9.9301398995681272E-8</v>
      </c>
      <c r="P280" s="43">
        <f t="shared" si="74"/>
        <v>400.27370680553724</v>
      </c>
      <c r="Q280" s="44">
        <f t="shared" si="64"/>
        <v>2.1173110931562216E-6</v>
      </c>
      <c r="R280" s="16">
        <v>18747</v>
      </c>
      <c r="S280" s="16">
        <v>0</v>
      </c>
      <c r="T280" s="16">
        <v>0</v>
      </c>
      <c r="U280" s="16"/>
      <c r="V280" s="16">
        <v>1700.34</v>
      </c>
      <c r="W280" s="16">
        <v>18.760000000000002</v>
      </c>
      <c r="X280" s="16">
        <f t="shared" si="65"/>
        <v>1705.5430947266684</v>
      </c>
      <c r="Y280" s="16">
        <f t="shared" si="66"/>
        <v>18.772743974871474</v>
      </c>
      <c r="Z280" s="16">
        <f t="shared" si="67"/>
        <v>400.27370680553724</v>
      </c>
      <c r="AA280" s="16"/>
      <c r="AB280" s="16"/>
      <c r="AC280" s="16"/>
      <c r="AD280" s="16"/>
      <c r="AE280" s="16"/>
      <c r="AF280" s="16"/>
      <c r="AG280" s="16"/>
      <c r="AH280" s="16"/>
      <c r="AI280" s="16"/>
    </row>
    <row r="281" spans="1:35" x14ac:dyDescent="0.55000000000000004">
      <c r="A281" s="3">
        <v>6734</v>
      </c>
      <c r="B281" s="3" t="s">
        <v>554</v>
      </c>
      <c r="C281" s="3" t="s">
        <v>342</v>
      </c>
      <c r="D281" s="9" t="s">
        <v>555</v>
      </c>
      <c r="E281" s="10">
        <f t="shared" si="60"/>
        <v>1860.0344008476807</v>
      </c>
      <c r="F281" s="11">
        <f t="shared" si="61"/>
        <v>9.8389462100749206E-6</v>
      </c>
      <c r="G281" s="10">
        <f t="shared" si="68"/>
        <v>456.99514515236956</v>
      </c>
      <c r="H281" s="11">
        <f t="shared" si="62"/>
        <v>2.4173481142985342E-6</v>
      </c>
      <c r="I281" s="11">
        <v>9.9638324995006486E-6</v>
      </c>
      <c r="J281" s="12">
        <f t="shared" si="69"/>
        <v>-1.2488628942572806E-7</v>
      </c>
      <c r="K281" s="38">
        <f t="shared" si="70"/>
        <v>9.0700000000000003E-2</v>
      </c>
      <c r="L281" s="38">
        <f t="shared" si="71"/>
        <v>1E-3</v>
      </c>
      <c r="M281" s="38">
        <f t="shared" si="72"/>
        <v>9.1700000000000004E-2</v>
      </c>
      <c r="N281" s="10">
        <f t="shared" si="73"/>
        <v>20.463892019516077</v>
      </c>
      <c r="O281" s="13">
        <f t="shared" si="63"/>
        <v>1.0824699410776556E-7</v>
      </c>
      <c r="P281" s="43">
        <f t="shared" si="74"/>
        <v>436.53125313285346</v>
      </c>
      <c r="Q281" s="44">
        <f t="shared" si="64"/>
        <v>2.3091011201907686E-6</v>
      </c>
      <c r="R281" s="10">
        <v>20444.77</v>
      </c>
      <c r="S281" s="10">
        <v>0</v>
      </c>
      <c r="T281" s="10">
        <v>0</v>
      </c>
      <c r="U281" s="10"/>
      <c r="V281" s="10">
        <v>1854.36</v>
      </c>
      <c r="W281" s="10">
        <v>20.45</v>
      </c>
      <c r="X281" s="10">
        <f t="shared" si="65"/>
        <v>1860.0344008476807</v>
      </c>
      <c r="Y281" s="10">
        <f t="shared" si="66"/>
        <v>20.463892019516077</v>
      </c>
      <c r="Z281" s="10">
        <f t="shared" si="67"/>
        <v>436.53125313285346</v>
      </c>
      <c r="AA281" s="10"/>
      <c r="AB281" s="10"/>
      <c r="AC281" s="10"/>
      <c r="AD281" s="10"/>
      <c r="AE281" s="10"/>
      <c r="AF281" s="10"/>
      <c r="AG281" s="10"/>
      <c r="AH281" s="10"/>
      <c r="AI281" s="10"/>
    </row>
    <row r="282" spans="1:35" x14ac:dyDescent="0.55000000000000004">
      <c r="A282" s="3">
        <v>6344</v>
      </c>
      <c r="B282" s="3" t="s">
        <v>556</v>
      </c>
      <c r="C282" s="3" t="s">
        <v>342</v>
      </c>
      <c r="D282" s="9" t="s">
        <v>557</v>
      </c>
      <c r="E282" s="10">
        <f t="shared" si="60"/>
        <v>2555.5261352011803</v>
      </c>
      <c r="F282" s="11">
        <f t="shared" si="61"/>
        <v>1.3517859761747544E-5</v>
      </c>
      <c r="G282" s="10">
        <f t="shared" si="68"/>
        <v>627.87521464664121</v>
      </c>
      <c r="H282" s="11">
        <f t="shared" si="62"/>
        <v>3.3212452741369688E-6</v>
      </c>
      <c r="I282" s="11">
        <v>1.1769110311006544E-5</v>
      </c>
      <c r="J282" s="12">
        <f t="shared" si="69"/>
        <v>1.748749450741E-6</v>
      </c>
      <c r="K282" s="38">
        <f t="shared" si="70"/>
        <v>9.0700000000000003E-2</v>
      </c>
      <c r="L282" s="38">
        <f t="shared" si="71"/>
        <v>1E-3</v>
      </c>
      <c r="M282" s="38">
        <f t="shared" si="72"/>
        <v>9.1700000000000004E-2</v>
      </c>
      <c r="N282" s="10">
        <f t="shared" si="73"/>
        <v>28.119088789652903</v>
      </c>
      <c r="O282" s="13">
        <f t="shared" si="63"/>
        <v>1.4874036843169744E-7</v>
      </c>
      <c r="P282" s="43">
        <f t="shared" si="74"/>
        <v>599.75612585698832</v>
      </c>
      <c r="Q282" s="44">
        <f t="shared" si="64"/>
        <v>3.1725049057052714E-6</v>
      </c>
      <c r="R282" s="10">
        <v>28089.63</v>
      </c>
      <c r="S282" s="10">
        <v>0</v>
      </c>
      <c r="T282" s="10">
        <v>0</v>
      </c>
      <c r="U282" s="10"/>
      <c r="V282" s="10">
        <v>2547.73</v>
      </c>
      <c r="W282" s="10">
        <v>28.1</v>
      </c>
      <c r="X282" s="10">
        <f t="shared" si="65"/>
        <v>2555.5261352011803</v>
      </c>
      <c r="Y282" s="10">
        <f t="shared" si="66"/>
        <v>28.119088789652903</v>
      </c>
      <c r="Z282" s="10">
        <f t="shared" si="67"/>
        <v>599.75612585698832</v>
      </c>
      <c r="AA282" s="10"/>
      <c r="AB282" s="10"/>
      <c r="AC282" s="10"/>
      <c r="AD282" s="10"/>
      <c r="AE282" s="10"/>
      <c r="AF282" s="10"/>
      <c r="AG282" s="10"/>
      <c r="AH282" s="10"/>
      <c r="AI282" s="10"/>
    </row>
    <row r="283" spans="1:35" x14ac:dyDescent="0.55000000000000004">
      <c r="A283" s="3">
        <v>6345</v>
      </c>
      <c r="B283" s="3" t="s">
        <v>558</v>
      </c>
      <c r="C283" s="3" t="s">
        <v>342</v>
      </c>
      <c r="D283" s="9" t="s">
        <v>559</v>
      </c>
      <c r="E283" s="10">
        <f t="shared" si="60"/>
        <v>17713.919797041533</v>
      </c>
      <c r="F283" s="11">
        <f t="shared" si="61"/>
        <v>9.3700581007128003E-5</v>
      </c>
      <c r="G283" s="10">
        <f t="shared" si="68"/>
        <v>4352.1600350430199</v>
      </c>
      <c r="H283" s="11">
        <f t="shared" si="62"/>
        <v>2.3021438992155858E-5</v>
      </c>
      <c r="I283" s="11">
        <v>8.5821965157476568E-5</v>
      </c>
      <c r="J283" s="12">
        <f t="shared" si="69"/>
        <v>7.8786158496514349E-6</v>
      </c>
      <c r="K283" s="38">
        <f t="shared" si="70"/>
        <v>9.0700000000000003E-2</v>
      </c>
      <c r="L283" s="38">
        <f t="shared" si="71"/>
        <v>1E-3</v>
      </c>
      <c r="M283" s="38">
        <f t="shared" si="72"/>
        <v>9.1700000000000004E-2</v>
      </c>
      <c r="N283" s="10">
        <f t="shared" si="73"/>
        <v>194.88229686067268</v>
      </c>
      <c r="O283" s="13">
        <f t="shared" si="63"/>
        <v>1.0308607385079386E-6</v>
      </c>
      <c r="P283" s="43">
        <f t="shared" si="74"/>
        <v>4157.2777381823471</v>
      </c>
      <c r="Q283" s="44">
        <f t="shared" si="64"/>
        <v>2.1990578253647918E-5</v>
      </c>
      <c r="R283" s="10">
        <v>194707.35</v>
      </c>
      <c r="S283" s="10">
        <v>0</v>
      </c>
      <c r="T283" s="10">
        <v>0</v>
      </c>
      <c r="U283" s="10"/>
      <c r="V283" s="10">
        <v>17659.88</v>
      </c>
      <c r="W283" s="10">
        <v>194.75</v>
      </c>
      <c r="X283" s="10">
        <f t="shared" si="65"/>
        <v>17713.919797041533</v>
      </c>
      <c r="Y283" s="10">
        <f t="shared" si="66"/>
        <v>194.88229686067268</v>
      </c>
      <c r="Z283" s="10">
        <f t="shared" si="67"/>
        <v>4157.2777381823471</v>
      </c>
      <c r="AA283" s="10"/>
      <c r="AB283" s="10"/>
      <c r="AC283" s="10"/>
      <c r="AD283" s="10"/>
      <c r="AE283" s="10"/>
      <c r="AF283" s="10"/>
      <c r="AG283" s="10"/>
      <c r="AH283" s="10"/>
      <c r="AI283" s="10"/>
    </row>
    <row r="284" spans="1:35" x14ac:dyDescent="0.55000000000000004">
      <c r="A284" s="3">
        <v>6387</v>
      </c>
      <c r="B284" s="3" t="s">
        <v>560</v>
      </c>
      <c r="C284" s="3" t="s">
        <v>342</v>
      </c>
      <c r="D284" s="9" t="s">
        <v>561</v>
      </c>
      <c r="E284" s="10">
        <f t="shared" si="60"/>
        <v>1856.4635071339369</v>
      </c>
      <c r="F284" s="11">
        <f t="shared" si="61"/>
        <v>9.820057402881135E-6</v>
      </c>
      <c r="G284" s="10">
        <f t="shared" si="68"/>
        <v>456.08704497767388</v>
      </c>
      <c r="H284" s="11">
        <f t="shared" si="62"/>
        <v>2.4125445747682338E-6</v>
      </c>
      <c r="I284" s="11">
        <v>8.3458295409198954E-6</v>
      </c>
      <c r="J284" s="12">
        <f t="shared" si="69"/>
        <v>1.4742278619612396E-6</v>
      </c>
      <c r="K284" s="38">
        <f t="shared" si="70"/>
        <v>9.0700000000000003E-2</v>
      </c>
      <c r="L284" s="38">
        <f t="shared" si="71"/>
        <v>1E-3</v>
      </c>
      <c r="M284" s="38">
        <f t="shared" si="72"/>
        <v>9.1700000000000004E-2</v>
      </c>
      <c r="N284" s="10">
        <f t="shared" si="73"/>
        <v>20.393844467371036</v>
      </c>
      <c r="O284" s="13">
        <f t="shared" si="63"/>
        <v>1.0787646649957273E-7</v>
      </c>
      <c r="P284" s="43">
        <f t="shared" si="74"/>
        <v>435.69320051030286</v>
      </c>
      <c r="Q284" s="44">
        <f t="shared" si="64"/>
        <v>2.3046681082686611E-6</v>
      </c>
      <c r="R284" s="10">
        <v>20405.87</v>
      </c>
      <c r="S284" s="10">
        <v>0</v>
      </c>
      <c r="T284" s="10">
        <v>0</v>
      </c>
      <c r="U284" s="10"/>
      <c r="V284" s="10">
        <v>1850.8</v>
      </c>
      <c r="W284" s="10">
        <v>20.38</v>
      </c>
      <c r="X284" s="10">
        <f t="shared" si="65"/>
        <v>1856.4635071339369</v>
      </c>
      <c r="Y284" s="10">
        <f t="shared" si="66"/>
        <v>20.393844467371036</v>
      </c>
      <c r="Z284" s="10">
        <f t="shared" si="67"/>
        <v>435.69320051030286</v>
      </c>
      <c r="AA284" s="10"/>
      <c r="AB284" s="10"/>
      <c r="AC284" s="10"/>
      <c r="AD284" s="10"/>
      <c r="AE284" s="10"/>
      <c r="AF284" s="10"/>
      <c r="AG284" s="10"/>
      <c r="AH284" s="10"/>
      <c r="AI284" s="10"/>
    </row>
    <row r="285" spans="1:35" x14ac:dyDescent="0.55000000000000004">
      <c r="A285" s="3">
        <v>6726</v>
      </c>
      <c r="B285" s="3" t="s">
        <v>562</v>
      </c>
      <c r="C285" s="3" t="s">
        <v>342</v>
      </c>
      <c r="D285" s="9" t="s">
        <v>563</v>
      </c>
      <c r="E285" s="10">
        <f t="shared" si="60"/>
        <v>3618.7998608696416</v>
      </c>
      <c r="F285" s="11">
        <f t="shared" si="61"/>
        <v>1.9142214337485654E-5</v>
      </c>
      <c r="G285" s="10">
        <f t="shared" si="68"/>
        <v>889.09272695458355</v>
      </c>
      <c r="H285" s="11">
        <f t="shared" si="62"/>
        <v>4.7029966286044696E-6</v>
      </c>
      <c r="I285" s="11">
        <v>2.473564297639836E-5</v>
      </c>
      <c r="J285" s="12">
        <f t="shared" si="69"/>
        <v>-5.5934286389127064E-6</v>
      </c>
      <c r="K285" s="38">
        <f t="shared" si="70"/>
        <v>9.0700000000000003E-2</v>
      </c>
      <c r="L285" s="38">
        <f t="shared" si="71"/>
        <v>1E-3</v>
      </c>
      <c r="M285" s="38">
        <f t="shared" si="72"/>
        <v>9.1700000000000004E-2</v>
      </c>
      <c r="N285" s="10">
        <f t="shared" si="73"/>
        <v>39.797016411547894</v>
      </c>
      <c r="O285" s="13">
        <f t="shared" si="63"/>
        <v>2.1051261396898954E-7</v>
      </c>
      <c r="P285" s="43">
        <f t="shared" si="74"/>
        <v>849.29571054303563</v>
      </c>
      <c r="Q285" s="44">
        <f t="shared" si="64"/>
        <v>4.4924840146354793E-6</v>
      </c>
      <c r="R285" s="10">
        <v>39776.980000000003</v>
      </c>
      <c r="S285" s="10">
        <v>15600</v>
      </c>
      <c r="T285" s="10">
        <v>0</v>
      </c>
      <c r="U285" s="10"/>
      <c r="V285" s="10">
        <v>3607.76</v>
      </c>
      <c r="W285" s="10">
        <v>39.770000000000003</v>
      </c>
      <c r="X285" s="10">
        <f t="shared" si="65"/>
        <v>3618.7998608696416</v>
      </c>
      <c r="Y285" s="10">
        <f t="shared" si="66"/>
        <v>39.797016411547894</v>
      </c>
      <c r="Z285" s="10">
        <f t="shared" si="67"/>
        <v>849.29571054303563</v>
      </c>
      <c r="AA285" s="10"/>
      <c r="AB285" s="10"/>
      <c r="AC285" s="10"/>
      <c r="AD285" s="10"/>
      <c r="AE285" s="10"/>
      <c r="AF285" s="10"/>
      <c r="AG285" s="10"/>
      <c r="AH285" s="10"/>
      <c r="AI285" s="10"/>
    </row>
    <row r="286" spans="1:35" x14ac:dyDescent="0.55000000000000004">
      <c r="A286" s="3">
        <v>6669</v>
      </c>
      <c r="B286" s="3" t="s">
        <v>564</v>
      </c>
      <c r="C286" s="3" t="s">
        <v>342</v>
      </c>
      <c r="D286" s="9" t="s">
        <v>565</v>
      </c>
      <c r="E286" s="10">
        <f t="shared" si="60"/>
        <v>11652.257503759387</v>
      </c>
      <c r="F286" s="11">
        <f t="shared" si="61"/>
        <v>6.1636459386548147E-5</v>
      </c>
      <c r="G286" s="10">
        <f t="shared" si="68"/>
        <v>2862.8639600584661</v>
      </c>
      <c r="H286" s="11">
        <f t="shared" si="62"/>
        <v>1.5143571805414143E-5</v>
      </c>
      <c r="I286" s="11">
        <v>5.8479836630405173E-5</v>
      </c>
      <c r="J286" s="12">
        <f t="shared" si="69"/>
        <v>3.1566227561429744E-6</v>
      </c>
      <c r="K286" s="38">
        <f t="shared" si="70"/>
        <v>9.0700000000000003E-2</v>
      </c>
      <c r="L286" s="38">
        <f t="shared" si="71"/>
        <v>1E-3</v>
      </c>
      <c r="M286" s="38">
        <f t="shared" si="72"/>
        <v>9.1700000000000004E-2</v>
      </c>
      <c r="N286" s="10">
        <f t="shared" si="73"/>
        <v>128.19702721859196</v>
      </c>
      <c r="O286" s="13">
        <f t="shared" si="63"/>
        <v>6.7811845550835449E-7</v>
      </c>
      <c r="P286" s="43">
        <f t="shared" si="74"/>
        <v>2734.6669328398743</v>
      </c>
      <c r="Q286" s="44">
        <f t="shared" si="64"/>
        <v>1.4465453349905789E-5</v>
      </c>
      <c r="R286" s="10">
        <v>128077.84</v>
      </c>
      <c r="S286" s="10">
        <v>0</v>
      </c>
      <c r="T286" s="10">
        <v>0</v>
      </c>
      <c r="U286" s="10"/>
      <c r="V286" s="10">
        <v>11616.71</v>
      </c>
      <c r="W286" s="10">
        <v>128.11000000000001</v>
      </c>
      <c r="X286" s="10">
        <f t="shared" si="65"/>
        <v>11652.257503759387</v>
      </c>
      <c r="Y286" s="10">
        <f t="shared" si="66"/>
        <v>128.19702721859196</v>
      </c>
      <c r="Z286" s="10">
        <f t="shared" si="67"/>
        <v>2734.6669328398743</v>
      </c>
      <c r="AA286" s="10"/>
      <c r="AB286" s="10"/>
      <c r="AC286" s="10"/>
      <c r="AD286" s="10"/>
      <c r="AE286" s="10"/>
      <c r="AF286" s="10"/>
      <c r="AG286" s="10"/>
      <c r="AH286" s="10"/>
      <c r="AI286" s="10"/>
    </row>
    <row r="287" spans="1:35" x14ac:dyDescent="0.55000000000000004">
      <c r="A287" s="3">
        <v>6361</v>
      </c>
      <c r="B287" s="3" t="s">
        <v>566</v>
      </c>
      <c r="C287" s="3" t="s">
        <v>342</v>
      </c>
      <c r="D287" s="9" t="s">
        <v>567</v>
      </c>
      <c r="E287" s="10">
        <f t="shared" si="60"/>
        <v>1363216.5001069389</v>
      </c>
      <c r="F287" s="11">
        <f t="shared" si="61"/>
        <v>7.2109493303597946E-3</v>
      </c>
      <c r="G287" s="10">
        <f t="shared" si="68"/>
        <v>334927.91817520879</v>
      </c>
      <c r="H287" s="11">
        <f t="shared" si="62"/>
        <v>1.7716542068665271E-3</v>
      </c>
      <c r="I287" s="11">
        <v>9.1419925074638728E-3</v>
      </c>
      <c r="J287" s="12">
        <f t="shared" si="69"/>
        <v>-1.9310431771040783E-3</v>
      </c>
      <c r="K287" s="38">
        <f t="shared" si="70"/>
        <v>9.0700000000000003E-2</v>
      </c>
      <c r="L287" s="38">
        <f t="shared" si="71"/>
        <v>1E-3</v>
      </c>
      <c r="M287" s="38">
        <f t="shared" si="72"/>
        <v>9.1700000000000004E-2</v>
      </c>
      <c r="N287" s="10">
        <f t="shared" si="73"/>
        <v>14994.799297480737</v>
      </c>
      <c r="O287" s="13">
        <f t="shared" si="63"/>
        <v>7.9317362975408614E-5</v>
      </c>
      <c r="P287" s="43">
        <f t="shared" si="74"/>
        <v>319933.11887772806</v>
      </c>
      <c r="Q287" s="44">
        <f t="shared" si="64"/>
        <v>1.6923368438911187E-3</v>
      </c>
      <c r="R287" s="10">
        <v>14932918.550000001</v>
      </c>
      <c r="S287" s="10">
        <v>8523354.9700000007</v>
      </c>
      <c r="T287" s="10">
        <v>0</v>
      </c>
      <c r="U287" s="10"/>
      <c r="V287" s="10">
        <v>1359057.74</v>
      </c>
      <c r="W287" s="10">
        <v>14984.62</v>
      </c>
      <c r="X287" s="10">
        <f t="shared" si="65"/>
        <v>1363216.5001069389</v>
      </c>
      <c r="Y287" s="10">
        <f t="shared" si="66"/>
        <v>14994.799297480737</v>
      </c>
      <c r="Z287" s="10">
        <f t="shared" si="67"/>
        <v>319933.11887772806</v>
      </c>
      <c r="AA287" s="10"/>
      <c r="AB287" s="10"/>
      <c r="AC287" s="10"/>
      <c r="AD287" s="10"/>
      <c r="AE287" s="10"/>
      <c r="AF287" s="10"/>
      <c r="AG287" s="10"/>
      <c r="AH287" s="10"/>
      <c r="AI287" s="10"/>
    </row>
    <row r="288" spans="1:35" x14ac:dyDescent="0.55000000000000004">
      <c r="A288" s="3">
        <v>6698</v>
      </c>
      <c r="B288" s="3" t="s">
        <v>568</v>
      </c>
      <c r="C288" s="3" t="s">
        <v>342</v>
      </c>
      <c r="D288" s="9" t="s">
        <v>569</v>
      </c>
      <c r="E288" s="10">
        <f t="shared" si="60"/>
        <v>10241.313140416572</v>
      </c>
      <c r="F288" s="11">
        <f t="shared" si="61"/>
        <v>5.4173045973327526E-5</v>
      </c>
      <c r="G288" s="10">
        <f t="shared" si="68"/>
        <v>2516.0089225533748</v>
      </c>
      <c r="H288" s="11">
        <f t="shared" si="62"/>
        <v>1.3308827214050222E-5</v>
      </c>
      <c r="I288" s="11">
        <v>5.5618605509061411E-5</v>
      </c>
      <c r="J288" s="12">
        <f t="shared" si="69"/>
        <v>-1.4455595357338851E-6</v>
      </c>
      <c r="K288" s="38">
        <f t="shared" si="70"/>
        <v>9.0700000000000003E-2</v>
      </c>
      <c r="L288" s="38">
        <f t="shared" si="71"/>
        <v>1E-3</v>
      </c>
      <c r="M288" s="38">
        <f t="shared" si="72"/>
        <v>9.1700000000000004E-2</v>
      </c>
      <c r="N288" s="10">
        <f t="shared" si="73"/>
        <v>112.47635515861161</v>
      </c>
      <c r="O288" s="13">
        <f t="shared" si="63"/>
        <v>5.9496147372678976E-7</v>
      </c>
      <c r="P288" s="43">
        <f t="shared" si="74"/>
        <v>2403.5325673947632</v>
      </c>
      <c r="Q288" s="44">
        <f t="shared" si="64"/>
        <v>1.2713865740323433E-5</v>
      </c>
      <c r="R288" s="10">
        <v>80911.25</v>
      </c>
      <c r="S288" s="10">
        <v>0</v>
      </c>
      <c r="T288" s="10">
        <v>0</v>
      </c>
      <c r="U288" s="10"/>
      <c r="V288" s="10">
        <v>10210.07</v>
      </c>
      <c r="W288" s="10">
        <v>112.4</v>
      </c>
      <c r="X288" s="10">
        <f t="shared" si="65"/>
        <v>10241.313140416572</v>
      </c>
      <c r="Y288" s="10">
        <f t="shared" si="66"/>
        <v>112.47635515861161</v>
      </c>
      <c r="Z288" s="10">
        <f t="shared" si="67"/>
        <v>2403.5325673947632</v>
      </c>
      <c r="AA288" s="10"/>
      <c r="AB288" s="10"/>
      <c r="AC288" s="10"/>
      <c r="AD288" s="10"/>
      <c r="AE288" s="10"/>
      <c r="AF288" s="10"/>
      <c r="AG288" s="10"/>
      <c r="AH288" s="10"/>
      <c r="AI288" s="10"/>
    </row>
    <row r="289" spans="1:35" x14ac:dyDescent="0.55000000000000004">
      <c r="A289" s="3">
        <v>6608</v>
      </c>
      <c r="B289" s="3" t="s">
        <v>570</v>
      </c>
      <c r="C289" s="3" t="s">
        <v>571</v>
      </c>
      <c r="D289" s="9" t="s">
        <v>572</v>
      </c>
      <c r="E289" s="10">
        <f t="shared" si="60"/>
        <v>62782.660857616254</v>
      </c>
      <c r="F289" s="11">
        <f t="shared" si="61"/>
        <v>3.3209881646379698E-4</v>
      </c>
      <c r="G289" s="10">
        <f t="shared" si="68"/>
        <v>17367.862939846673</v>
      </c>
      <c r="H289" s="11">
        <f t="shared" si="62"/>
        <v>9.1870058516782606E-5</v>
      </c>
      <c r="I289" s="11">
        <v>3.6167562888903481E-4</v>
      </c>
      <c r="J289" s="12">
        <f t="shared" si="69"/>
        <v>-2.9576812425237832E-5</v>
      </c>
      <c r="K289" s="38">
        <f t="shared" si="70"/>
        <v>8.7999999999999995E-2</v>
      </c>
      <c r="L289" s="38">
        <f t="shared" si="71"/>
        <v>3.7000000000000002E-3</v>
      </c>
      <c r="M289" s="38">
        <f t="shared" si="72"/>
        <v>9.169999999999999E-2</v>
      </c>
      <c r="N289" s="10">
        <f t="shared" si="73"/>
        <v>2633.4077025133938</v>
      </c>
      <c r="O289" s="13">
        <f t="shared" si="63"/>
        <v>1.3929826632463472E-5</v>
      </c>
      <c r="P289" s="43">
        <f t="shared" si="74"/>
        <v>14734.455237333279</v>
      </c>
      <c r="Q289" s="44">
        <f t="shared" si="64"/>
        <v>7.7940231884319135E-5</v>
      </c>
      <c r="R289" s="10">
        <v>670529.02</v>
      </c>
      <c r="S289" s="10">
        <v>48640.31</v>
      </c>
      <c r="T289" s="10">
        <v>0</v>
      </c>
      <c r="U289" s="10"/>
      <c r="V289" s="10">
        <v>62591.13</v>
      </c>
      <c r="W289" s="10">
        <v>2631.62</v>
      </c>
      <c r="X289" s="10">
        <f t="shared" si="65"/>
        <v>62782.660857616254</v>
      </c>
      <c r="Y289" s="10">
        <f t="shared" si="66"/>
        <v>2633.4077025133938</v>
      </c>
      <c r="Z289" s="10">
        <f t="shared" si="67"/>
        <v>14734.455237333279</v>
      </c>
      <c r="AA289" s="10"/>
      <c r="AB289" s="10"/>
      <c r="AC289" s="10"/>
      <c r="AD289" s="10"/>
      <c r="AE289" s="10"/>
      <c r="AF289" s="10"/>
      <c r="AG289" s="10"/>
      <c r="AH289" s="10"/>
      <c r="AI289" s="10"/>
    </row>
    <row r="290" spans="1:35" x14ac:dyDescent="0.55000000000000004">
      <c r="A290" s="3">
        <v>6354</v>
      </c>
      <c r="B290" s="3" t="s">
        <v>573</v>
      </c>
      <c r="C290" s="3" t="s">
        <v>571</v>
      </c>
      <c r="D290" s="9" t="s">
        <v>574</v>
      </c>
      <c r="E290" s="10">
        <f t="shared" si="60"/>
        <v>75565.136313576484</v>
      </c>
      <c r="F290" s="11">
        <f t="shared" si="61"/>
        <v>3.9971374250251959E-4</v>
      </c>
      <c r="G290" s="10">
        <f t="shared" si="68"/>
        <v>20903.994601635324</v>
      </c>
      <c r="H290" s="11">
        <f t="shared" si="62"/>
        <v>1.1057498633759365E-4</v>
      </c>
      <c r="I290" s="11">
        <v>4.2076174534678838E-4</v>
      </c>
      <c r="J290" s="12">
        <f t="shared" si="69"/>
        <v>-2.1048002844268785E-5</v>
      </c>
      <c r="K290" s="38">
        <f t="shared" si="70"/>
        <v>8.7999999999999995E-2</v>
      </c>
      <c r="L290" s="38">
        <f t="shared" si="71"/>
        <v>3.7000000000000002E-3</v>
      </c>
      <c r="M290" s="38">
        <f t="shared" si="72"/>
        <v>9.169999999999999E-2</v>
      </c>
      <c r="N290" s="10">
        <f t="shared" si="73"/>
        <v>3169.6217141836964</v>
      </c>
      <c r="O290" s="13">
        <f t="shared" si="63"/>
        <v>1.6766215473179665E-5</v>
      </c>
      <c r="P290" s="43">
        <f t="shared" si="74"/>
        <v>17734.372887451627</v>
      </c>
      <c r="Q290" s="44">
        <f t="shared" si="64"/>
        <v>9.3808770864413975E-5</v>
      </c>
      <c r="R290" s="10">
        <v>850074.77</v>
      </c>
      <c r="S290" s="10">
        <v>148714.68</v>
      </c>
      <c r="T290" s="10">
        <v>0</v>
      </c>
      <c r="U290" s="10"/>
      <c r="V290" s="10">
        <v>75334.61</v>
      </c>
      <c r="W290" s="10">
        <v>3167.47</v>
      </c>
      <c r="X290" s="10">
        <f t="shared" si="65"/>
        <v>75565.136313576484</v>
      </c>
      <c r="Y290" s="10">
        <f t="shared" si="66"/>
        <v>3169.6217141836964</v>
      </c>
      <c r="Z290" s="10">
        <f t="shared" si="67"/>
        <v>17734.372887451627</v>
      </c>
      <c r="AA290" s="10"/>
      <c r="AB290" s="10"/>
      <c r="AC290" s="10"/>
      <c r="AD290" s="10"/>
      <c r="AE290" s="10"/>
      <c r="AF290" s="10"/>
      <c r="AG290" s="10"/>
      <c r="AH290" s="10"/>
      <c r="AI290" s="10"/>
    </row>
    <row r="291" spans="1:35" x14ac:dyDescent="0.55000000000000004">
      <c r="A291" s="3">
        <v>11464</v>
      </c>
      <c r="B291" s="3" t="s">
        <v>178</v>
      </c>
      <c r="C291" s="3" t="s">
        <v>571</v>
      </c>
      <c r="D291" s="9" t="s">
        <v>575</v>
      </c>
      <c r="E291" s="10">
        <f t="shared" si="60"/>
        <v>4660.8287750613908</v>
      </c>
      <c r="F291" s="11">
        <f t="shared" si="61"/>
        <v>2.4654191122110174E-5</v>
      </c>
      <c r="G291" s="10">
        <f t="shared" si="68"/>
        <v>1289.3420641846378</v>
      </c>
      <c r="H291" s="11">
        <f t="shared" si="62"/>
        <v>6.8201788150360466E-6</v>
      </c>
      <c r="I291" s="11">
        <v>2.7867657328594224E-5</v>
      </c>
      <c r="J291" s="12">
        <f t="shared" si="69"/>
        <v>-3.2134662064840499E-6</v>
      </c>
      <c r="K291" s="38">
        <f t="shared" si="70"/>
        <v>8.7999999999999995E-2</v>
      </c>
      <c r="L291" s="38">
        <f t="shared" si="71"/>
        <v>3.7000000000000002E-3</v>
      </c>
      <c r="M291" s="38">
        <f t="shared" si="72"/>
        <v>9.169999999999999E-2</v>
      </c>
      <c r="N291" s="10">
        <f t="shared" si="73"/>
        <v>195.49271124365094</v>
      </c>
      <c r="O291" s="13">
        <f t="shared" si="63"/>
        <v>1.034089621950762E-6</v>
      </c>
      <c r="P291" s="43">
        <f t="shared" si="74"/>
        <v>1093.8493529409868</v>
      </c>
      <c r="Q291" s="44">
        <f t="shared" si="64"/>
        <v>5.786089193085284E-6</v>
      </c>
      <c r="R291" s="10">
        <v>52802.27</v>
      </c>
      <c r="S291" s="10">
        <v>0</v>
      </c>
      <c r="T291" s="10">
        <v>0</v>
      </c>
      <c r="U291" s="10"/>
      <c r="V291" s="10">
        <v>4646.6099999999997</v>
      </c>
      <c r="W291" s="10">
        <v>195.36</v>
      </c>
      <c r="X291" s="10">
        <f t="shared" si="65"/>
        <v>4660.8287750613908</v>
      </c>
      <c r="Y291" s="10">
        <f t="shared" si="66"/>
        <v>195.49271124365094</v>
      </c>
      <c r="Z291" s="10">
        <f t="shared" si="67"/>
        <v>1093.8493529409868</v>
      </c>
      <c r="AA291" s="10"/>
      <c r="AB291" s="10"/>
      <c r="AC291" s="10"/>
      <c r="AD291" s="10"/>
      <c r="AE291" s="10"/>
      <c r="AF291" s="10"/>
      <c r="AG291" s="10"/>
      <c r="AH291" s="10"/>
      <c r="AI291" s="10"/>
    </row>
    <row r="292" spans="1:35" x14ac:dyDescent="0.55000000000000004">
      <c r="A292" s="3">
        <v>6760</v>
      </c>
      <c r="B292" s="3" t="s">
        <v>576</v>
      </c>
      <c r="C292" s="3" t="s">
        <v>571</v>
      </c>
      <c r="D292" s="9" t="s">
        <v>577</v>
      </c>
      <c r="E292" s="10">
        <f t="shared" si="60"/>
        <v>987360.05608558247</v>
      </c>
      <c r="F292" s="11">
        <f t="shared" si="61"/>
        <v>5.2227972113716489E-3</v>
      </c>
      <c r="G292" s="10">
        <f t="shared" si="68"/>
        <v>273140.99110413878</v>
      </c>
      <c r="H292" s="11">
        <f t="shared" si="62"/>
        <v>1.4448224817860498E-3</v>
      </c>
      <c r="I292" s="11">
        <v>5.4421211853646996E-3</v>
      </c>
      <c r="J292" s="12">
        <f t="shared" si="69"/>
        <v>-2.1932397399305071E-4</v>
      </c>
      <c r="K292" s="38">
        <f t="shared" si="70"/>
        <v>8.7999999999999995E-2</v>
      </c>
      <c r="L292" s="38">
        <f t="shared" si="71"/>
        <v>3.7000000000000002E-3</v>
      </c>
      <c r="M292" s="38">
        <f t="shared" si="72"/>
        <v>9.169999999999999E-2</v>
      </c>
      <c r="N292" s="10">
        <f t="shared" si="73"/>
        <v>41417.576537216621</v>
      </c>
      <c r="O292" s="13">
        <f t="shared" si="63"/>
        <v>2.1908482311704637E-4</v>
      </c>
      <c r="P292" s="43">
        <f t="shared" si="74"/>
        <v>231723.41456692218</v>
      </c>
      <c r="Q292" s="44">
        <f t="shared" si="64"/>
        <v>1.2257376586690034E-3</v>
      </c>
      <c r="R292" s="10">
        <v>11168761.5</v>
      </c>
      <c r="S292" s="10">
        <v>292629.06</v>
      </c>
      <c r="T292" s="10">
        <v>0</v>
      </c>
      <c r="U292" s="10"/>
      <c r="V292" s="10">
        <v>984347.92</v>
      </c>
      <c r="W292" s="10">
        <v>41389.46</v>
      </c>
      <c r="X292" s="10">
        <f t="shared" si="65"/>
        <v>987360.05608558247</v>
      </c>
      <c r="Y292" s="10">
        <f t="shared" si="66"/>
        <v>41417.576537216621</v>
      </c>
      <c r="Z292" s="10">
        <f t="shared" si="67"/>
        <v>231723.41456692218</v>
      </c>
      <c r="AA292" s="10"/>
      <c r="AB292" s="10"/>
      <c r="AC292" s="10"/>
      <c r="AD292" s="10"/>
      <c r="AE292" s="10"/>
      <c r="AF292" s="10"/>
      <c r="AG292" s="10"/>
      <c r="AH292" s="10"/>
      <c r="AI292" s="10"/>
    </row>
    <row r="293" spans="1:35" x14ac:dyDescent="0.55000000000000004">
      <c r="A293" s="3">
        <v>6910</v>
      </c>
      <c r="B293" s="3" t="s">
        <v>578</v>
      </c>
      <c r="C293" s="3" t="s">
        <v>571</v>
      </c>
      <c r="D293" s="9" t="s">
        <v>579</v>
      </c>
      <c r="E293" s="10">
        <f t="shared" si="60"/>
        <v>230589.64908637269</v>
      </c>
      <c r="F293" s="11">
        <f t="shared" si="61"/>
        <v>1.2197404268044301E-3</v>
      </c>
      <c r="G293" s="10">
        <f t="shared" si="68"/>
        <v>63789.033291810934</v>
      </c>
      <c r="H293" s="11">
        <f t="shared" si="62"/>
        <v>3.3742218265682606E-4</v>
      </c>
      <c r="I293" s="11">
        <v>1.217027746823368E-3</v>
      </c>
      <c r="J293" s="12">
        <f t="shared" si="69"/>
        <v>2.7126799810621091E-6</v>
      </c>
      <c r="K293" s="38">
        <f t="shared" si="70"/>
        <v>8.7999999999999995E-2</v>
      </c>
      <c r="L293" s="38">
        <f t="shared" si="71"/>
        <v>3.7000000000000002E-3</v>
      </c>
      <c r="M293" s="38">
        <f t="shared" si="72"/>
        <v>9.169999999999999E-2</v>
      </c>
      <c r="N293" s="10">
        <f t="shared" si="73"/>
        <v>9671.9758711174036</v>
      </c>
      <c r="O293" s="13">
        <f t="shared" si="63"/>
        <v>5.1161446421473756E-5</v>
      </c>
      <c r="P293" s="43">
        <f t="shared" si="74"/>
        <v>54117.057420693527</v>
      </c>
      <c r="Q293" s="44">
        <f t="shared" si="64"/>
        <v>2.8626073623535229E-4</v>
      </c>
      <c r="R293" s="10">
        <v>2593774.14</v>
      </c>
      <c r="S293" s="10">
        <v>371832.88</v>
      </c>
      <c r="T293" s="10">
        <v>0</v>
      </c>
      <c r="U293" s="10"/>
      <c r="V293" s="10">
        <v>229886.19</v>
      </c>
      <c r="W293" s="10">
        <v>9665.41</v>
      </c>
      <c r="X293" s="10">
        <f t="shared" si="65"/>
        <v>230589.64908637269</v>
      </c>
      <c r="Y293" s="10">
        <f t="shared" si="66"/>
        <v>9671.9758711174036</v>
      </c>
      <c r="Z293" s="10">
        <f t="shared" si="67"/>
        <v>54117.057420693527</v>
      </c>
      <c r="AA293" s="10"/>
      <c r="AB293" s="10"/>
      <c r="AC293" s="10"/>
      <c r="AD293" s="10"/>
      <c r="AE293" s="10"/>
      <c r="AF293" s="10"/>
      <c r="AG293" s="10"/>
      <c r="AH293" s="10"/>
      <c r="AI293" s="10"/>
    </row>
    <row r="294" spans="1:35" x14ac:dyDescent="0.55000000000000004">
      <c r="A294" s="3">
        <v>6625</v>
      </c>
      <c r="B294" s="3" t="s">
        <v>580</v>
      </c>
      <c r="C294" s="3" t="s">
        <v>571</v>
      </c>
      <c r="D294" s="9" t="s">
        <v>581</v>
      </c>
      <c r="E294" s="10">
        <f t="shared" si="60"/>
        <v>21127.583850776984</v>
      </c>
      <c r="F294" s="11">
        <f t="shared" si="61"/>
        <v>1.1175769704146733E-4</v>
      </c>
      <c r="G294" s="10">
        <f t="shared" si="68"/>
        <v>5844.6317530227589</v>
      </c>
      <c r="H294" s="11">
        <f t="shared" si="62"/>
        <v>3.0916104244889142E-5</v>
      </c>
      <c r="I294" s="11">
        <v>1.227776861946838E-4</v>
      </c>
      <c r="J294" s="12">
        <f t="shared" si="69"/>
        <v>-1.1019989153216472E-5</v>
      </c>
      <c r="K294" s="38">
        <f t="shared" si="70"/>
        <v>8.7999999999999995E-2</v>
      </c>
      <c r="L294" s="38">
        <f t="shared" si="71"/>
        <v>3.7000000000000002E-3</v>
      </c>
      <c r="M294" s="38">
        <f t="shared" si="72"/>
        <v>9.169999999999999E-2</v>
      </c>
      <c r="N294" s="10">
        <f t="shared" si="73"/>
        <v>886.20160256642748</v>
      </c>
      <c r="O294" s="13">
        <f t="shared" si="63"/>
        <v>4.6877035687939954E-6</v>
      </c>
      <c r="P294" s="43">
        <f t="shared" si="74"/>
        <v>4958.4301504563309</v>
      </c>
      <c r="Q294" s="44">
        <f t="shared" si="64"/>
        <v>2.6228400676095147E-5</v>
      </c>
      <c r="R294" s="10">
        <v>239354.15</v>
      </c>
      <c r="S294" s="10">
        <v>36351.269999999997</v>
      </c>
      <c r="T294" s="10">
        <v>0</v>
      </c>
      <c r="U294" s="10"/>
      <c r="V294" s="10">
        <v>21063.13</v>
      </c>
      <c r="W294" s="10">
        <v>885.6</v>
      </c>
      <c r="X294" s="10">
        <f t="shared" si="65"/>
        <v>21127.583850776984</v>
      </c>
      <c r="Y294" s="10">
        <f t="shared" si="66"/>
        <v>886.20160256642748</v>
      </c>
      <c r="Z294" s="10">
        <f t="shared" si="67"/>
        <v>4958.4301504563309</v>
      </c>
      <c r="AA294" s="10"/>
      <c r="AB294" s="10"/>
      <c r="AC294" s="10"/>
      <c r="AD294" s="10"/>
      <c r="AE294" s="10"/>
      <c r="AF294" s="10"/>
      <c r="AG294" s="10"/>
      <c r="AH294" s="10"/>
      <c r="AI294" s="10"/>
    </row>
    <row r="295" spans="1:35" x14ac:dyDescent="0.55000000000000004">
      <c r="A295" s="3">
        <v>6624</v>
      </c>
      <c r="B295" s="3" t="s">
        <v>582</v>
      </c>
      <c r="C295" s="3" t="s">
        <v>571</v>
      </c>
      <c r="D295" s="9" t="s">
        <v>583</v>
      </c>
      <c r="E295" s="10">
        <f t="shared" si="60"/>
        <v>20929.539678068682</v>
      </c>
      <c r="F295" s="11">
        <f t="shared" si="61"/>
        <v>1.1071011106047271E-4</v>
      </c>
      <c r="G295" s="10">
        <f t="shared" si="68"/>
        <v>5789.9272056163436</v>
      </c>
      <c r="H295" s="11">
        <f t="shared" si="62"/>
        <v>3.0626735887436763E-5</v>
      </c>
      <c r="I295" s="11">
        <v>1.1388404394546273E-4</v>
      </c>
      <c r="J295" s="12">
        <f t="shared" si="69"/>
        <v>-3.1739328849900194E-6</v>
      </c>
      <c r="K295" s="38">
        <f t="shared" si="70"/>
        <v>8.7999999999999995E-2</v>
      </c>
      <c r="L295" s="38">
        <f t="shared" si="71"/>
        <v>3.7000000000000002E-3</v>
      </c>
      <c r="M295" s="38">
        <f t="shared" si="72"/>
        <v>9.169999999999999E-2</v>
      </c>
      <c r="N295" s="10">
        <f t="shared" si="73"/>
        <v>877.9760185859667</v>
      </c>
      <c r="O295" s="13">
        <f t="shared" si="63"/>
        <v>4.6441930410890638E-6</v>
      </c>
      <c r="P295" s="43">
        <f t="shared" si="74"/>
        <v>4911.9511870303768</v>
      </c>
      <c r="Q295" s="44">
        <f t="shared" si="64"/>
        <v>2.59825428463477E-5</v>
      </c>
      <c r="R295" s="10">
        <v>237110.33</v>
      </c>
      <c r="S295" s="10">
        <v>0</v>
      </c>
      <c r="T295" s="10">
        <v>0</v>
      </c>
      <c r="U295" s="10"/>
      <c r="V295" s="10">
        <v>20865.689999999999</v>
      </c>
      <c r="W295" s="10">
        <v>877.38</v>
      </c>
      <c r="X295" s="10">
        <f t="shared" si="65"/>
        <v>20929.539678068682</v>
      </c>
      <c r="Y295" s="10">
        <f t="shared" si="66"/>
        <v>877.9760185859667</v>
      </c>
      <c r="Z295" s="10">
        <f t="shared" si="67"/>
        <v>4911.9511870303768</v>
      </c>
      <c r="AA295" s="10"/>
      <c r="AB295" s="10"/>
      <c r="AC295" s="10"/>
      <c r="AD295" s="10"/>
      <c r="AE295" s="10"/>
      <c r="AF295" s="10"/>
      <c r="AG295" s="10"/>
      <c r="AH295" s="10"/>
      <c r="AI295" s="10"/>
    </row>
    <row r="296" spans="1:35" x14ac:dyDescent="0.55000000000000004">
      <c r="A296" s="3">
        <v>6375</v>
      </c>
      <c r="B296" s="3" t="s">
        <v>584</v>
      </c>
      <c r="C296" s="3" t="s">
        <v>571</v>
      </c>
      <c r="D296" s="9" t="s">
        <v>585</v>
      </c>
      <c r="E296" s="10">
        <f t="shared" si="60"/>
        <v>17134.93348539908</v>
      </c>
      <c r="F296" s="11">
        <f t="shared" si="61"/>
        <v>9.0637941319376199E-5</v>
      </c>
      <c r="G296" s="10">
        <f t="shared" si="68"/>
        <v>4740.1934690420649</v>
      </c>
      <c r="H296" s="11">
        <f t="shared" si="62"/>
        <v>2.5074003225961074E-5</v>
      </c>
      <c r="I296" s="11">
        <v>9.4977274493867668E-5</v>
      </c>
      <c r="J296" s="12">
        <f t="shared" si="69"/>
        <v>-4.3393331744914684E-6</v>
      </c>
      <c r="K296" s="38">
        <f t="shared" si="70"/>
        <v>8.7999999999999995E-2</v>
      </c>
      <c r="L296" s="38">
        <f t="shared" si="71"/>
        <v>3.7000000000000002E-3</v>
      </c>
      <c r="M296" s="38">
        <f t="shared" si="72"/>
        <v>9.169999999999999E-2</v>
      </c>
      <c r="N296" s="10">
        <f t="shared" si="73"/>
        <v>718.79795973293847</v>
      </c>
      <c r="O296" s="13">
        <f t="shared" si="63"/>
        <v>3.8021955177285609E-6</v>
      </c>
      <c r="P296" s="43">
        <f t="shared" si="74"/>
        <v>4021.3955093091263</v>
      </c>
      <c r="Q296" s="44">
        <f t="shared" si="64"/>
        <v>2.1271807708232512E-5</v>
      </c>
      <c r="R296" s="10">
        <v>194120.81</v>
      </c>
      <c r="S296" s="10">
        <v>0</v>
      </c>
      <c r="T296" s="10">
        <v>0</v>
      </c>
      <c r="U296" s="10"/>
      <c r="V296" s="10">
        <v>17082.66</v>
      </c>
      <c r="W296" s="10">
        <v>718.31</v>
      </c>
      <c r="X296" s="10">
        <f t="shared" si="65"/>
        <v>17134.93348539908</v>
      </c>
      <c r="Y296" s="10">
        <f t="shared" si="66"/>
        <v>718.79795973293847</v>
      </c>
      <c r="Z296" s="10">
        <f t="shared" si="67"/>
        <v>4021.3955093091263</v>
      </c>
      <c r="AA296" s="10"/>
      <c r="AB296" s="10"/>
      <c r="AC296" s="10"/>
      <c r="AD296" s="10"/>
      <c r="AE296" s="10"/>
      <c r="AF296" s="10"/>
      <c r="AG296" s="10"/>
      <c r="AH296" s="10"/>
      <c r="AI296" s="10"/>
    </row>
    <row r="297" spans="1:35" x14ac:dyDescent="0.55000000000000004">
      <c r="A297" s="3">
        <v>10734</v>
      </c>
      <c r="B297" s="3" t="s">
        <v>178</v>
      </c>
      <c r="C297" s="3" t="s">
        <v>571</v>
      </c>
      <c r="D297" s="9" t="s">
        <v>586</v>
      </c>
      <c r="E297" s="10">
        <f t="shared" si="60"/>
        <v>3065.8529876566236</v>
      </c>
      <c r="F297" s="11">
        <f t="shared" si="61"/>
        <v>1.6217314378596388E-5</v>
      </c>
      <c r="G297" s="10">
        <f t="shared" si="68"/>
        <v>848.10195974812109</v>
      </c>
      <c r="H297" s="11">
        <f t="shared" si="62"/>
        <v>4.486169480961239E-6</v>
      </c>
      <c r="I297" s="11">
        <v>1.925700944095986E-5</v>
      </c>
      <c r="J297" s="12">
        <f t="shared" si="69"/>
        <v>-3.039695062363472E-6</v>
      </c>
      <c r="K297" s="38">
        <f t="shared" si="70"/>
        <v>8.7999999999999995E-2</v>
      </c>
      <c r="L297" s="38">
        <f t="shared" si="71"/>
        <v>3.7000000000000002E-3</v>
      </c>
      <c r="M297" s="38">
        <f t="shared" si="72"/>
        <v>9.169999999999999E-2</v>
      </c>
      <c r="N297" s="10">
        <f t="shared" si="73"/>
        <v>128.57728535880787</v>
      </c>
      <c r="O297" s="13">
        <f t="shared" si="63"/>
        <v>6.8012989109568695E-7</v>
      </c>
      <c r="P297" s="43">
        <f t="shared" si="74"/>
        <v>719.52467438931319</v>
      </c>
      <c r="Q297" s="44">
        <f t="shared" si="64"/>
        <v>3.8060395898655521E-6</v>
      </c>
      <c r="R297" s="10">
        <v>34733.300000000003</v>
      </c>
      <c r="S297" s="10">
        <v>0</v>
      </c>
      <c r="T297" s="10">
        <v>0</v>
      </c>
      <c r="U297" s="10"/>
      <c r="V297" s="10">
        <v>3056.5</v>
      </c>
      <c r="W297" s="10">
        <v>128.49</v>
      </c>
      <c r="X297" s="10">
        <f t="shared" si="65"/>
        <v>3065.8529876566236</v>
      </c>
      <c r="Y297" s="10">
        <f t="shared" si="66"/>
        <v>128.57728535880787</v>
      </c>
      <c r="Z297" s="10">
        <f t="shared" si="67"/>
        <v>719.52467438931319</v>
      </c>
      <c r="AA297" s="10"/>
      <c r="AB297" s="10"/>
      <c r="AC297" s="10"/>
      <c r="AD297" s="10"/>
      <c r="AE297" s="10"/>
      <c r="AF297" s="10"/>
      <c r="AG297" s="10"/>
      <c r="AH297" s="10"/>
      <c r="AI297" s="10"/>
    </row>
    <row r="298" spans="1:35" x14ac:dyDescent="0.55000000000000004">
      <c r="A298" s="3">
        <v>6944</v>
      </c>
      <c r="B298" s="3" t="s">
        <v>587</v>
      </c>
      <c r="C298" s="3" t="s">
        <v>571</v>
      </c>
      <c r="D298" s="9" t="s">
        <v>588</v>
      </c>
      <c r="E298" s="10">
        <f t="shared" si="60"/>
        <v>13622.518171518106</v>
      </c>
      <c r="F298" s="11">
        <f t="shared" si="61"/>
        <v>7.2058464872613244E-5</v>
      </c>
      <c r="G298" s="10">
        <f t="shared" si="68"/>
        <v>3768.4350515469282</v>
      </c>
      <c r="H298" s="11">
        <f t="shared" si="62"/>
        <v>1.9933733350003472E-5</v>
      </c>
      <c r="I298" s="11">
        <v>8.2658156847377243E-5</v>
      </c>
      <c r="J298" s="12">
        <f t="shared" si="69"/>
        <v>-1.0599691974763999E-5</v>
      </c>
      <c r="K298" s="38">
        <f t="shared" si="70"/>
        <v>8.7999999999999995E-2</v>
      </c>
      <c r="L298" s="38">
        <f t="shared" si="71"/>
        <v>3.7000000000000002E-3</v>
      </c>
      <c r="M298" s="38">
        <f t="shared" si="72"/>
        <v>9.169999999999999E-2</v>
      </c>
      <c r="N298" s="10">
        <f t="shared" si="73"/>
        <v>571.36787605395068</v>
      </c>
      <c r="O298" s="13">
        <f t="shared" si="63"/>
        <v>3.0223407675135447E-6</v>
      </c>
      <c r="P298" s="43">
        <f t="shared" si="74"/>
        <v>3197.0671754929776</v>
      </c>
      <c r="Q298" s="44">
        <f t="shared" si="64"/>
        <v>1.6911392582489928E-5</v>
      </c>
      <c r="R298" s="10">
        <v>154329.18</v>
      </c>
      <c r="S298" s="10">
        <v>0</v>
      </c>
      <c r="T298" s="10">
        <v>0</v>
      </c>
      <c r="U298" s="10"/>
      <c r="V298" s="10">
        <v>13580.96</v>
      </c>
      <c r="W298" s="10">
        <v>570.98</v>
      </c>
      <c r="X298" s="10">
        <f t="shared" si="65"/>
        <v>13622.518171518106</v>
      </c>
      <c r="Y298" s="10">
        <f t="shared" si="66"/>
        <v>571.36787605395068</v>
      </c>
      <c r="Z298" s="10">
        <f t="shared" si="67"/>
        <v>3197.0671754929776</v>
      </c>
      <c r="AA298" s="10"/>
      <c r="AB298" s="10"/>
      <c r="AC298" s="10"/>
      <c r="AD298" s="10"/>
      <c r="AE298" s="10"/>
      <c r="AF298" s="10"/>
      <c r="AG298" s="10"/>
      <c r="AH298" s="10"/>
      <c r="AI298" s="10"/>
    </row>
    <row r="299" spans="1:35" x14ac:dyDescent="0.55000000000000004">
      <c r="A299" s="3">
        <v>10132</v>
      </c>
      <c r="B299" s="3">
        <v>0</v>
      </c>
      <c r="C299" s="3" t="s">
        <v>571</v>
      </c>
      <c r="D299" s="9" t="s">
        <v>589</v>
      </c>
      <c r="E299" s="10">
        <f t="shared" si="60"/>
        <v>6620.9785976980484</v>
      </c>
      <c r="F299" s="11">
        <f t="shared" si="61"/>
        <v>3.5022713693424323E-5</v>
      </c>
      <c r="G299" s="10">
        <f t="shared" si="68"/>
        <v>1831.6352403918847</v>
      </c>
      <c r="H299" s="11">
        <f t="shared" si="62"/>
        <v>9.6887243582594256E-6</v>
      </c>
      <c r="I299" s="11">
        <v>3.0977612863979182E-5</v>
      </c>
      <c r="J299" s="12">
        <f t="shared" si="69"/>
        <v>4.0451008294451412E-6</v>
      </c>
      <c r="K299" s="38">
        <f t="shared" si="70"/>
        <v>8.7999999999999995E-2</v>
      </c>
      <c r="L299" s="38">
        <f t="shared" si="71"/>
        <v>3.7000000000000002E-3</v>
      </c>
      <c r="M299" s="38">
        <f t="shared" si="72"/>
        <v>9.169999999999999E-2</v>
      </c>
      <c r="N299" s="10">
        <f t="shared" si="73"/>
        <v>277.75855784142192</v>
      </c>
      <c r="O299" s="13">
        <f t="shared" si="63"/>
        <v>1.4692478315155252E-6</v>
      </c>
      <c r="P299" s="43">
        <f t="shared" si="74"/>
        <v>1553.8766825504629</v>
      </c>
      <c r="Q299" s="44">
        <f t="shared" si="64"/>
        <v>8.219476526743902E-6</v>
      </c>
      <c r="R299" s="10">
        <v>75008.539999999994</v>
      </c>
      <c r="S299" s="10">
        <v>0</v>
      </c>
      <c r="T299" s="10">
        <v>0</v>
      </c>
      <c r="U299" s="10"/>
      <c r="V299" s="10">
        <v>6600.78</v>
      </c>
      <c r="W299" s="10">
        <v>277.57</v>
      </c>
      <c r="X299" s="10">
        <f t="shared" si="65"/>
        <v>6620.9785976980484</v>
      </c>
      <c r="Y299" s="10">
        <f t="shared" si="66"/>
        <v>277.75855784142192</v>
      </c>
      <c r="Z299" s="10">
        <f t="shared" si="67"/>
        <v>1553.8766825504629</v>
      </c>
      <c r="AA299" s="10"/>
      <c r="AB299" s="10"/>
      <c r="AC299" s="10"/>
      <c r="AD299" s="10"/>
      <c r="AE299" s="10"/>
      <c r="AF299" s="10"/>
      <c r="AG299" s="10"/>
      <c r="AH299" s="10"/>
      <c r="AI299" s="10"/>
    </row>
    <row r="300" spans="1:35" x14ac:dyDescent="0.55000000000000004">
      <c r="A300" s="3">
        <v>12133</v>
      </c>
      <c r="B300" s="3" t="s">
        <v>178</v>
      </c>
      <c r="C300" s="3" t="s">
        <v>571</v>
      </c>
      <c r="D300" s="9" t="s">
        <v>590</v>
      </c>
      <c r="E300" s="10">
        <f t="shared" si="60"/>
        <v>3479.2441186243723</v>
      </c>
      <c r="F300" s="11">
        <f t="shared" si="61"/>
        <v>1.8404012161960016E-5</v>
      </c>
      <c r="G300" s="10">
        <f t="shared" si="68"/>
        <v>962.50247501589149</v>
      </c>
      <c r="H300" s="11">
        <f t="shared" si="62"/>
        <v>5.0913091039765353E-6</v>
      </c>
      <c r="I300" s="11">
        <v>2.0798312993129261E-5</v>
      </c>
      <c r="J300" s="12">
        <f t="shared" si="69"/>
        <v>-2.3943008311692451E-6</v>
      </c>
      <c r="K300" s="38">
        <f t="shared" si="70"/>
        <v>8.7999999999999995E-2</v>
      </c>
      <c r="L300" s="38">
        <f t="shared" si="71"/>
        <v>3.7000000000000002E-3</v>
      </c>
      <c r="M300" s="38">
        <f t="shared" si="72"/>
        <v>9.169999999999999E-2</v>
      </c>
      <c r="N300" s="10">
        <f t="shared" si="73"/>
        <v>145.95908508394209</v>
      </c>
      <c r="O300" s="13">
        <f t="shared" si="63"/>
        <v>7.7207367044296761E-7</v>
      </c>
      <c r="P300" s="43">
        <f t="shared" si="74"/>
        <v>816.54338993194938</v>
      </c>
      <c r="Q300" s="44">
        <f t="shared" si="64"/>
        <v>4.3192354335335674E-6</v>
      </c>
      <c r="R300" s="10">
        <v>39416.629999999997</v>
      </c>
      <c r="S300" s="10">
        <v>0</v>
      </c>
      <c r="T300" s="10">
        <v>0</v>
      </c>
      <c r="U300" s="10"/>
      <c r="V300" s="10">
        <v>3468.63</v>
      </c>
      <c r="W300" s="10">
        <v>145.86000000000001</v>
      </c>
      <c r="X300" s="10">
        <f t="shared" si="65"/>
        <v>3479.2441186243723</v>
      </c>
      <c r="Y300" s="10">
        <f t="shared" si="66"/>
        <v>145.95908508394209</v>
      </c>
      <c r="Z300" s="10">
        <f t="shared" si="67"/>
        <v>816.54338993194938</v>
      </c>
      <c r="AA300" s="10"/>
      <c r="AB300" s="10"/>
      <c r="AC300" s="10"/>
      <c r="AD300" s="10"/>
      <c r="AE300" s="10"/>
      <c r="AF300" s="10"/>
      <c r="AG300" s="10"/>
      <c r="AH300" s="10"/>
      <c r="AI300" s="10"/>
    </row>
    <row r="301" spans="1:35" x14ac:dyDescent="0.55000000000000004">
      <c r="A301" s="3">
        <v>7692</v>
      </c>
      <c r="B301" s="3" t="s">
        <v>591</v>
      </c>
      <c r="C301" s="3" t="s">
        <v>571</v>
      </c>
      <c r="D301" s="9" t="s">
        <v>592</v>
      </c>
      <c r="E301" s="10">
        <f t="shared" si="60"/>
        <v>3962.789268226737</v>
      </c>
      <c r="F301" s="11">
        <f t="shared" si="61"/>
        <v>2.0961800724855471E-5</v>
      </c>
      <c r="G301" s="10">
        <f t="shared" si="68"/>
        <v>1096.2794054148219</v>
      </c>
      <c r="H301" s="11">
        <f t="shared" si="62"/>
        <v>5.7989433400660209E-6</v>
      </c>
      <c r="I301" s="11">
        <v>2.3257702250068424E-5</v>
      </c>
      <c r="J301" s="12">
        <f t="shared" si="69"/>
        <v>-2.2959015252129524E-6</v>
      </c>
      <c r="K301" s="38">
        <f t="shared" si="70"/>
        <v>8.7999999999999995E-2</v>
      </c>
      <c r="L301" s="38">
        <f t="shared" si="71"/>
        <v>3.7000000000000002E-3</v>
      </c>
      <c r="M301" s="38">
        <f t="shared" si="72"/>
        <v>9.169999999999999E-2</v>
      </c>
      <c r="N301" s="10">
        <f t="shared" si="73"/>
        <v>166.25286161967733</v>
      </c>
      <c r="O301" s="13">
        <f t="shared" si="63"/>
        <v>8.7942081178797908E-7</v>
      </c>
      <c r="P301" s="43">
        <f t="shared" si="74"/>
        <v>930.02654379514456</v>
      </c>
      <c r="Q301" s="44">
        <f t="shared" si="64"/>
        <v>4.9195225282780416E-6</v>
      </c>
      <c r="R301" s="10">
        <v>44894.39</v>
      </c>
      <c r="S301" s="10">
        <v>0</v>
      </c>
      <c r="T301" s="10">
        <v>0</v>
      </c>
      <c r="U301" s="10"/>
      <c r="V301" s="10">
        <v>3950.7</v>
      </c>
      <c r="W301" s="10">
        <v>166.14</v>
      </c>
      <c r="X301" s="10">
        <f t="shared" si="65"/>
        <v>3962.789268226737</v>
      </c>
      <c r="Y301" s="10">
        <f t="shared" si="66"/>
        <v>166.25286161967733</v>
      </c>
      <c r="Z301" s="10">
        <f t="shared" si="67"/>
        <v>930.02654379514456</v>
      </c>
      <c r="AA301" s="10"/>
      <c r="AB301" s="10"/>
      <c r="AC301" s="10"/>
      <c r="AD301" s="10"/>
      <c r="AE301" s="10"/>
      <c r="AF301" s="10"/>
      <c r="AG301" s="10"/>
      <c r="AH301" s="10"/>
      <c r="AI301" s="10"/>
    </row>
    <row r="302" spans="1:35" x14ac:dyDescent="0.55000000000000004">
      <c r="A302" s="3">
        <v>6628</v>
      </c>
      <c r="B302" s="3" t="s">
        <v>593</v>
      </c>
      <c r="C302" s="3" t="s">
        <v>571</v>
      </c>
      <c r="D302" s="9" t="s">
        <v>594</v>
      </c>
      <c r="E302" s="10">
        <f t="shared" si="60"/>
        <v>35384.487339502171</v>
      </c>
      <c r="F302" s="11">
        <f t="shared" si="61"/>
        <v>1.8717184340557195E-4</v>
      </c>
      <c r="G302" s="10">
        <f t="shared" si="68"/>
        <v>9788.5786961027243</v>
      </c>
      <c r="H302" s="11">
        <f t="shared" si="62"/>
        <v>5.1778235510132824E-5</v>
      </c>
      <c r="I302" s="11">
        <v>1.6597425166963456E-4</v>
      </c>
      <c r="J302" s="12">
        <f t="shared" si="69"/>
        <v>2.1197591735937384E-5</v>
      </c>
      <c r="K302" s="38">
        <f t="shared" si="70"/>
        <v>8.7999999999999995E-2</v>
      </c>
      <c r="L302" s="38">
        <f t="shared" si="71"/>
        <v>3.7000000000000002E-3</v>
      </c>
      <c r="M302" s="38">
        <f t="shared" si="72"/>
        <v>9.169999999999999E-2</v>
      </c>
      <c r="N302" s="10">
        <f t="shared" si="73"/>
        <v>1484.1975552286581</v>
      </c>
      <c r="O302" s="13">
        <f t="shared" si="63"/>
        <v>7.850897759936276E-6</v>
      </c>
      <c r="P302" s="43">
        <f t="shared" si="74"/>
        <v>8304.3811408740657</v>
      </c>
      <c r="Q302" s="44">
        <f t="shared" si="64"/>
        <v>4.3927337750196546E-5</v>
      </c>
      <c r="R302" s="10">
        <v>400789.12</v>
      </c>
      <c r="S302" s="10">
        <v>7183.33</v>
      </c>
      <c r="T302" s="10">
        <v>0</v>
      </c>
      <c r="U302" s="10"/>
      <c r="V302" s="10">
        <v>35276.54</v>
      </c>
      <c r="W302" s="10">
        <v>1483.19</v>
      </c>
      <c r="X302" s="10">
        <f t="shared" si="65"/>
        <v>35384.487339502171</v>
      </c>
      <c r="Y302" s="10">
        <f t="shared" si="66"/>
        <v>1484.1975552286581</v>
      </c>
      <c r="Z302" s="10">
        <f t="shared" si="67"/>
        <v>8304.3811408740657</v>
      </c>
      <c r="AA302" s="10"/>
      <c r="AB302" s="10"/>
      <c r="AC302" s="10"/>
      <c r="AD302" s="10"/>
      <c r="AE302" s="10"/>
      <c r="AF302" s="10"/>
      <c r="AG302" s="10"/>
      <c r="AH302" s="10"/>
      <c r="AI302" s="10"/>
    </row>
    <row r="303" spans="1:35" x14ac:dyDescent="0.55000000000000004">
      <c r="A303" s="3">
        <v>12134</v>
      </c>
      <c r="B303" s="3" t="s">
        <v>178</v>
      </c>
      <c r="C303" s="3" t="s">
        <v>571</v>
      </c>
      <c r="D303" s="9" t="s">
        <v>595</v>
      </c>
      <c r="E303" s="10">
        <f t="shared" si="60"/>
        <v>11935.210708172299</v>
      </c>
      <c r="F303" s="11">
        <f t="shared" si="61"/>
        <v>6.3133185122866913E-5</v>
      </c>
      <c r="G303" s="10">
        <f t="shared" si="68"/>
        <v>3301.6630148633767</v>
      </c>
      <c r="H303" s="11">
        <f t="shared" si="62"/>
        <v>1.7464668821302497E-5</v>
      </c>
      <c r="I303" s="11">
        <v>7.0911780623083981E-5</v>
      </c>
      <c r="J303" s="12">
        <f t="shared" si="69"/>
        <v>-7.7785955002170688E-6</v>
      </c>
      <c r="K303" s="38">
        <f t="shared" si="70"/>
        <v>8.7999999999999995E-2</v>
      </c>
      <c r="L303" s="38">
        <f t="shared" si="71"/>
        <v>3.7000000000000002E-3</v>
      </c>
      <c r="M303" s="38">
        <f t="shared" si="72"/>
        <v>9.169999999999999E-2</v>
      </c>
      <c r="N303" s="10">
        <f t="shared" si="73"/>
        <v>500.58982800796667</v>
      </c>
      <c r="O303" s="13">
        <f t="shared" si="63"/>
        <v>2.6479490856924072E-6</v>
      </c>
      <c r="P303" s="43">
        <f t="shared" si="74"/>
        <v>2801.0731868554099</v>
      </c>
      <c r="Q303" s="44">
        <f t="shared" si="64"/>
        <v>1.4816719735610088E-5</v>
      </c>
      <c r="R303" s="10">
        <v>134758.74</v>
      </c>
      <c r="S303" s="10">
        <v>183.69</v>
      </c>
      <c r="T303" s="10">
        <v>0</v>
      </c>
      <c r="U303" s="10"/>
      <c r="V303" s="10">
        <v>11898.800000000001</v>
      </c>
      <c r="W303" s="10">
        <v>500.25</v>
      </c>
      <c r="X303" s="10">
        <f t="shared" si="65"/>
        <v>11935.210708172299</v>
      </c>
      <c r="Y303" s="10">
        <f t="shared" si="66"/>
        <v>500.58982800796667</v>
      </c>
      <c r="Z303" s="10">
        <f t="shared" si="67"/>
        <v>2801.0731868554099</v>
      </c>
      <c r="AA303" s="10"/>
      <c r="AB303" s="10"/>
      <c r="AC303" s="10"/>
      <c r="AD303" s="10"/>
      <c r="AE303" s="10"/>
      <c r="AF303" s="10"/>
      <c r="AG303" s="10"/>
      <c r="AH303" s="10"/>
      <c r="AI303" s="10"/>
    </row>
    <row r="304" spans="1:35" x14ac:dyDescent="0.55000000000000004">
      <c r="A304" s="3">
        <v>6781</v>
      </c>
      <c r="B304" s="3" t="s">
        <v>596</v>
      </c>
      <c r="C304" s="3" t="s">
        <v>571</v>
      </c>
      <c r="D304" s="9" t="s">
        <v>597</v>
      </c>
      <c r="E304" s="10">
        <f t="shared" si="60"/>
        <v>13150.327661477422</v>
      </c>
      <c r="F304" s="11">
        <f t="shared" si="61"/>
        <v>6.9560738471918251E-5</v>
      </c>
      <c r="G304" s="10">
        <f t="shared" si="68"/>
        <v>3637.9033341647641</v>
      </c>
      <c r="H304" s="11">
        <f t="shared" si="62"/>
        <v>1.9243265181540289E-5</v>
      </c>
      <c r="I304" s="11">
        <v>5.5318054130012973E-5</v>
      </c>
      <c r="J304" s="12">
        <f t="shared" si="69"/>
        <v>1.4242684341905277E-5</v>
      </c>
      <c r="K304" s="38">
        <f t="shared" si="70"/>
        <v>8.7999999999999995E-2</v>
      </c>
      <c r="L304" s="38">
        <f t="shared" si="71"/>
        <v>3.7000000000000002E-3</v>
      </c>
      <c r="M304" s="38">
        <f t="shared" si="72"/>
        <v>9.169999999999999E-2</v>
      </c>
      <c r="N304" s="10">
        <f t="shared" si="73"/>
        <v>551.65449352170288</v>
      </c>
      <c r="O304" s="13">
        <f t="shared" si="63"/>
        <v>2.9180637120649879E-6</v>
      </c>
      <c r="P304" s="43">
        <f t="shared" si="74"/>
        <v>3086.2488406430612</v>
      </c>
      <c r="Q304" s="44">
        <f t="shared" si="64"/>
        <v>1.6325201469475299E-5</v>
      </c>
      <c r="R304" s="10">
        <v>148979.51</v>
      </c>
      <c r="S304" s="10">
        <v>20988.639999999999</v>
      </c>
      <c r="T304" s="10">
        <v>0</v>
      </c>
      <c r="U304" s="10"/>
      <c r="V304" s="10">
        <v>13110.21</v>
      </c>
      <c r="W304" s="10">
        <v>551.28</v>
      </c>
      <c r="X304" s="10">
        <f t="shared" si="65"/>
        <v>13150.327661477422</v>
      </c>
      <c r="Y304" s="10">
        <f t="shared" si="66"/>
        <v>551.65449352170288</v>
      </c>
      <c r="Z304" s="10">
        <f t="shared" si="67"/>
        <v>3086.2488406430612</v>
      </c>
      <c r="AA304" s="10"/>
      <c r="AB304" s="10"/>
      <c r="AC304" s="10"/>
      <c r="AD304" s="10"/>
      <c r="AE304" s="10"/>
      <c r="AF304" s="10"/>
      <c r="AG304" s="10"/>
      <c r="AH304" s="10"/>
      <c r="AI304" s="10"/>
    </row>
    <row r="305" spans="1:35" x14ac:dyDescent="0.55000000000000004">
      <c r="A305" s="3">
        <v>6861</v>
      </c>
      <c r="B305" s="3" t="s">
        <v>598</v>
      </c>
      <c r="C305" s="3" t="s">
        <v>571</v>
      </c>
      <c r="D305" s="9" t="s">
        <v>599</v>
      </c>
      <c r="E305" s="10">
        <f t="shared" si="60"/>
        <v>67719.100437656685</v>
      </c>
      <c r="F305" s="11">
        <f t="shared" si="61"/>
        <v>3.5821089453889492E-4</v>
      </c>
      <c r="G305" s="10">
        <f t="shared" si="68"/>
        <v>18733.485944470325</v>
      </c>
      <c r="H305" s="11">
        <f t="shared" si="62"/>
        <v>9.9093737433478791E-5</v>
      </c>
      <c r="I305" s="11">
        <v>3.3736602494854277E-4</v>
      </c>
      <c r="J305" s="12">
        <f t="shared" si="69"/>
        <v>2.0844869590352152E-5</v>
      </c>
      <c r="K305" s="38">
        <f t="shared" si="70"/>
        <v>8.7999999999999995E-2</v>
      </c>
      <c r="L305" s="38">
        <f t="shared" si="71"/>
        <v>3.7000000000000002E-3</v>
      </c>
      <c r="M305" s="38">
        <f t="shared" si="72"/>
        <v>9.169999999999999E-2</v>
      </c>
      <c r="N305" s="10">
        <f t="shared" si="73"/>
        <v>2840.4982870336312</v>
      </c>
      <c r="O305" s="13">
        <f t="shared" si="63"/>
        <v>1.5025265039827878E-5</v>
      </c>
      <c r="P305" s="43">
        <f t="shared" si="74"/>
        <v>15892.987657436694</v>
      </c>
      <c r="Q305" s="44">
        <f t="shared" si="64"/>
        <v>8.4068472393650912E-5</v>
      </c>
      <c r="R305" s="10">
        <v>756690.28</v>
      </c>
      <c r="S305" s="10">
        <v>63732.18</v>
      </c>
      <c r="T305" s="10">
        <v>0</v>
      </c>
      <c r="U305" s="10"/>
      <c r="V305" s="10">
        <v>67512.510000000009</v>
      </c>
      <c r="W305" s="10">
        <v>2838.57</v>
      </c>
      <c r="X305" s="10">
        <f t="shared" si="65"/>
        <v>67719.100437656685</v>
      </c>
      <c r="Y305" s="10">
        <f t="shared" si="66"/>
        <v>2840.4982870336312</v>
      </c>
      <c r="Z305" s="10">
        <f t="shared" si="67"/>
        <v>15892.987657436694</v>
      </c>
      <c r="AA305" s="10"/>
      <c r="AB305" s="10"/>
      <c r="AC305" s="10"/>
      <c r="AD305" s="10"/>
      <c r="AE305" s="10"/>
      <c r="AF305" s="10"/>
      <c r="AG305" s="10"/>
      <c r="AH305" s="10"/>
      <c r="AI305" s="10"/>
    </row>
    <row r="306" spans="1:35" x14ac:dyDescent="0.55000000000000004">
      <c r="A306" s="3">
        <v>6751</v>
      </c>
      <c r="B306" s="3" t="s">
        <v>600</v>
      </c>
      <c r="C306" s="3" t="s">
        <v>571</v>
      </c>
      <c r="D306" s="9" t="s">
        <v>601</v>
      </c>
      <c r="E306" s="10">
        <f t="shared" si="60"/>
        <v>17053.75583701333</v>
      </c>
      <c r="F306" s="11">
        <f t="shared" si="61"/>
        <v>9.0208539306400645E-5</v>
      </c>
      <c r="G306" s="10">
        <f t="shared" si="68"/>
        <v>4717.6895527200068</v>
      </c>
      <c r="H306" s="11">
        <f t="shared" si="62"/>
        <v>2.4954965200584847E-5</v>
      </c>
      <c r="I306" s="11">
        <v>1.0439171865529494E-4</v>
      </c>
      <c r="J306" s="12">
        <f t="shared" si="69"/>
        <v>-1.4183179348894293E-5</v>
      </c>
      <c r="K306" s="38">
        <f t="shared" si="70"/>
        <v>8.7999999999999995E-2</v>
      </c>
      <c r="L306" s="38">
        <f t="shared" si="71"/>
        <v>3.7000000000000002E-3</v>
      </c>
      <c r="M306" s="38">
        <f t="shared" si="72"/>
        <v>9.169999999999999E-2</v>
      </c>
      <c r="N306" s="10">
        <f t="shared" si="73"/>
        <v>715.34561609150444</v>
      </c>
      <c r="O306" s="13">
        <f t="shared" si="63"/>
        <v>3.7839337998962004E-6</v>
      </c>
      <c r="P306" s="43">
        <f t="shared" si="74"/>
        <v>4002.343936628502</v>
      </c>
      <c r="Q306" s="44">
        <f t="shared" si="64"/>
        <v>2.1171031400688647E-5</v>
      </c>
      <c r="R306" s="10">
        <v>193200.66</v>
      </c>
      <c r="S306" s="10">
        <v>74666.39</v>
      </c>
      <c r="T306" s="10">
        <v>0</v>
      </c>
      <c r="U306" s="10"/>
      <c r="V306" s="10">
        <v>17001.73</v>
      </c>
      <c r="W306" s="10">
        <v>714.86</v>
      </c>
      <c r="X306" s="10">
        <f t="shared" si="65"/>
        <v>17053.75583701333</v>
      </c>
      <c r="Y306" s="10">
        <f t="shared" si="66"/>
        <v>715.34561609150444</v>
      </c>
      <c r="Z306" s="10">
        <f t="shared" si="67"/>
        <v>4002.343936628502</v>
      </c>
      <c r="AA306" s="10"/>
      <c r="AB306" s="10"/>
      <c r="AC306" s="10"/>
      <c r="AD306" s="10"/>
      <c r="AE306" s="10"/>
      <c r="AF306" s="10"/>
      <c r="AG306" s="10"/>
      <c r="AH306" s="10"/>
      <c r="AI306" s="10"/>
    </row>
    <row r="307" spans="1:35" x14ac:dyDescent="0.55000000000000004">
      <c r="A307" s="3">
        <v>6752</v>
      </c>
      <c r="B307" s="3" t="s">
        <v>602</v>
      </c>
      <c r="C307" s="3" t="s">
        <v>571</v>
      </c>
      <c r="D307" s="9" t="s">
        <v>603</v>
      </c>
      <c r="E307" s="10">
        <f t="shared" si="60"/>
        <v>431024.04363661003</v>
      </c>
      <c r="F307" s="11">
        <f t="shared" si="61"/>
        <v>2.2799698643513827E-3</v>
      </c>
      <c r="G307" s="10">
        <f t="shared" si="68"/>
        <v>119235.72457610264</v>
      </c>
      <c r="H307" s="11">
        <f t="shared" si="62"/>
        <v>6.3071622755414428E-4</v>
      </c>
      <c r="I307" s="11">
        <v>2.4011136894542253E-3</v>
      </c>
      <c r="J307" s="12">
        <f t="shared" si="69"/>
        <v>-1.2114382510284259E-4</v>
      </c>
      <c r="K307" s="38">
        <f t="shared" si="70"/>
        <v>8.7999999999999995E-2</v>
      </c>
      <c r="L307" s="38">
        <f t="shared" si="71"/>
        <v>3.7000000000000002E-3</v>
      </c>
      <c r="M307" s="38">
        <f t="shared" si="72"/>
        <v>9.169999999999999E-2</v>
      </c>
      <c r="N307" s="10">
        <f t="shared" si="73"/>
        <v>18078.742848597878</v>
      </c>
      <c r="O307" s="13">
        <f t="shared" si="63"/>
        <v>9.563037025125296E-5</v>
      </c>
      <c r="P307" s="43">
        <f t="shared" si="74"/>
        <v>101156.98172750477</v>
      </c>
      <c r="Q307" s="44">
        <f t="shared" si="64"/>
        <v>5.3508585730289136E-4</v>
      </c>
      <c r="R307" s="10">
        <v>4854042.01</v>
      </c>
      <c r="S307" s="10">
        <v>833864.23</v>
      </c>
      <c r="T307" s="10">
        <v>0</v>
      </c>
      <c r="U307" s="10"/>
      <c r="V307" s="10">
        <v>429709.12000000005</v>
      </c>
      <c r="W307" s="10">
        <v>18066.469999999998</v>
      </c>
      <c r="X307" s="10">
        <f t="shared" si="65"/>
        <v>431024.04363661003</v>
      </c>
      <c r="Y307" s="10">
        <f t="shared" si="66"/>
        <v>18078.742848597878</v>
      </c>
      <c r="Z307" s="10">
        <f t="shared" si="67"/>
        <v>101156.98172750477</v>
      </c>
      <c r="AA307" s="10"/>
      <c r="AB307" s="10"/>
      <c r="AC307" s="10"/>
      <c r="AD307" s="10"/>
      <c r="AE307" s="10"/>
      <c r="AF307" s="10"/>
      <c r="AG307" s="10"/>
      <c r="AH307" s="10"/>
      <c r="AI307" s="10"/>
    </row>
    <row r="308" spans="1:35" x14ac:dyDescent="0.55000000000000004">
      <c r="A308" s="3">
        <v>6753</v>
      </c>
      <c r="B308" s="3" t="s">
        <v>604</v>
      </c>
      <c r="C308" s="3" t="s">
        <v>571</v>
      </c>
      <c r="D308" s="9" t="s">
        <v>605</v>
      </c>
      <c r="E308" s="10">
        <f t="shared" si="60"/>
        <v>48294.010379109241</v>
      </c>
      <c r="F308" s="11">
        <f t="shared" si="61"/>
        <v>2.5545880773619468E-4</v>
      </c>
      <c r="G308" s="10">
        <f t="shared" si="68"/>
        <v>13359.830740619827</v>
      </c>
      <c r="H308" s="11">
        <f t="shared" si="62"/>
        <v>7.0668938151229453E-5</v>
      </c>
      <c r="I308" s="11">
        <v>2.6831106773951259E-4</v>
      </c>
      <c r="J308" s="12">
        <f t="shared" si="69"/>
        <v>-1.2852260003317912E-5</v>
      </c>
      <c r="K308" s="38">
        <f t="shared" si="70"/>
        <v>8.7999999999999995E-2</v>
      </c>
      <c r="L308" s="38">
        <f t="shared" si="71"/>
        <v>3.7000000000000002E-3</v>
      </c>
      <c r="M308" s="38">
        <f t="shared" si="72"/>
        <v>9.169999999999999E-2</v>
      </c>
      <c r="N308" s="10">
        <f t="shared" si="73"/>
        <v>2025.7151672756568</v>
      </c>
      <c r="O308" s="13">
        <f t="shared" si="63"/>
        <v>1.0715340833844212E-5</v>
      </c>
      <c r="P308" s="43">
        <f t="shared" si="74"/>
        <v>11334.11557334417</v>
      </c>
      <c r="Q308" s="44">
        <f t="shared" si="64"/>
        <v>5.9953597317385237E-5</v>
      </c>
      <c r="R308" s="10">
        <v>547120.92000000004</v>
      </c>
      <c r="S308" s="10">
        <v>29586.25</v>
      </c>
      <c r="T308" s="10">
        <v>0</v>
      </c>
      <c r="U308" s="10"/>
      <c r="V308" s="10">
        <v>48146.68</v>
      </c>
      <c r="W308" s="10">
        <v>2024.34</v>
      </c>
      <c r="X308" s="10">
        <f t="shared" si="65"/>
        <v>48294.010379109241</v>
      </c>
      <c r="Y308" s="10">
        <f t="shared" si="66"/>
        <v>2025.7151672756568</v>
      </c>
      <c r="Z308" s="10">
        <f t="shared" si="67"/>
        <v>11334.11557334417</v>
      </c>
      <c r="AA308" s="10"/>
      <c r="AB308" s="10"/>
      <c r="AC308" s="10"/>
      <c r="AD308" s="10"/>
      <c r="AE308" s="10"/>
      <c r="AF308" s="10"/>
      <c r="AG308" s="10"/>
      <c r="AH308" s="10"/>
      <c r="AI308" s="10"/>
    </row>
    <row r="309" spans="1:35" x14ac:dyDescent="0.55000000000000004">
      <c r="A309" s="3">
        <v>6754</v>
      </c>
      <c r="B309" s="3" t="s">
        <v>606</v>
      </c>
      <c r="C309" s="3" t="s">
        <v>571</v>
      </c>
      <c r="D309" s="9" t="s">
        <v>607</v>
      </c>
      <c r="E309" s="10">
        <f t="shared" si="60"/>
        <v>21525.989264867392</v>
      </c>
      <c r="F309" s="11">
        <f t="shared" si="61"/>
        <v>1.1386512550475368E-4</v>
      </c>
      <c r="G309" s="10">
        <f t="shared" si="68"/>
        <v>5954.9648985482982</v>
      </c>
      <c r="H309" s="11">
        <f t="shared" si="62"/>
        <v>3.1499728872218302E-5</v>
      </c>
      <c r="I309" s="11">
        <v>1.3251271474226331E-4</v>
      </c>
      <c r="J309" s="12">
        <f t="shared" si="69"/>
        <v>-1.8647589237509628E-5</v>
      </c>
      <c r="K309" s="38">
        <f t="shared" si="70"/>
        <v>8.7999999999999995E-2</v>
      </c>
      <c r="L309" s="38">
        <f t="shared" si="71"/>
        <v>3.7000000000000002E-3</v>
      </c>
      <c r="M309" s="38">
        <f t="shared" si="72"/>
        <v>9.169999999999999E-2</v>
      </c>
      <c r="N309" s="10">
        <f t="shared" si="73"/>
        <v>903.03302866756485</v>
      </c>
      <c r="O309" s="13">
        <f t="shared" si="63"/>
        <v>4.7767360597911889E-6</v>
      </c>
      <c r="P309" s="43">
        <f t="shared" si="74"/>
        <v>5051.9318698807338</v>
      </c>
      <c r="Q309" s="44">
        <f t="shared" si="64"/>
        <v>2.6722992812427118E-5</v>
      </c>
      <c r="R309" s="10">
        <v>243867.44</v>
      </c>
      <c r="S309" s="10">
        <v>0</v>
      </c>
      <c r="T309" s="10">
        <v>0</v>
      </c>
      <c r="U309" s="10"/>
      <c r="V309" s="10">
        <v>21460.32</v>
      </c>
      <c r="W309" s="10">
        <v>902.42000000000007</v>
      </c>
      <c r="X309" s="10">
        <f t="shared" si="65"/>
        <v>21525.989264867392</v>
      </c>
      <c r="Y309" s="10">
        <f t="shared" si="66"/>
        <v>903.03302866756485</v>
      </c>
      <c r="Z309" s="10">
        <f t="shared" si="67"/>
        <v>5051.9318698807338</v>
      </c>
      <c r="AA309" s="10"/>
      <c r="AB309" s="10"/>
      <c r="AC309" s="10"/>
      <c r="AD309" s="10"/>
      <c r="AE309" s="10"/>
      <c r="AF309" s="10"/>
      <c r="AG309" s="10"/>
      <c r="AH309" s="10"/>
      <c r="AI309" s="10"/>
    </row>
    <row r="310" spans="1:35" x14ac:dyDescent="0.55000000000000004">
      <c r="A310" s="3">
        <v>6755</v>
      </c>
      <c r="B310" s="3" t="s">
        <v>608</v>
      </c>
      <c r="C310" s="3" t="s">
        <v>571</v>
      </c>
      <c r="D310" s="9" t="s">
        <v>609</v>
      </c>
      <c r="E310" s="10">
        <f t="shared" si="60"/>
        <v>37430.900324886563</v>
      </c>
      <c r="F310" s="11">
        <f t="shared" si="61"/>
        <v>1.9799666862257862E-4</v>
      </c>
      <c r="G310" s="10">
        <f t="shared" si="68"/>
        <v>10354.679382119843</v>
      </c>
      <c r="H310" s="11">
        <f t="shared" si="62"/>
        <v>5.4772714642707238E-5</v>
      </c>
      <c r="I310" s="11">
        <v>2.0829780570579904E-4</v>
      </c>
      <c r="J310" s="12">
        <f t="shared" si="69"/>
        <v>-1.0301137083220421E-5</v>
      </c>
      <c r="K310" s="38">
        <f t="shared" si="70"/>
        <v>8.7999999999999995E-2</v>
      </c>
      <c r="L310" s="38">
        <f t="shared" si="71"/>
        <v>3.7000000000000002E-3</v>
      </c>
      <c r="M310" s="38">
        <f t="shared" si="72"/>
        <v>9.169999999999999E-2</v>
      </c>
      <c r="N310" s="10">
        <f t="shared" si="73"/>
        <v>1570.0258201926626</v>
      </c>
      <c r="O310" s="13">
        <f t="shared" si="63"/>
        <v>8.3048999450034169E-6</v>
      </c>
      <c r="P310" s="43">
        <f t="shared" si="74"/>
        <v>8784.6535619271799</v>
      </c>
      <c r="Q310" s="44">
        <f t="shared" si="64"/>
        <v>4.6467814697703825E-5</v>
      </c>
      <c r="R310" s="10">
        <v>424052.94</v>
      </c>
      <c r="S310" s="10">
        <v>37231.25</v>
      </c>
      <c r="T310" s="10">
        <v>0</v>
      </c>
      <c r="U310" s="10"/>
      <c r="V310" s="10">
        <v>37316.71</v>
      </c>
      <c r="W310" s="10">
        <v>1568.96</v>
      </c>
      <c r="X310" s="10">
        <f t="shared" si="65"/>
        <v>37430.900324886563</v>
      </c>
      <c r="Y310" s="10">
        <f t="shared" si="66"/>
        <v>1570.0258201926626</v>
      </c>
      <c r="Z310" s="10">
        <f t="shared" si="67"/>
        <v>8784.6535619271799</v>
      </c>
      <c r="AA310" s="10"/>
      <c r="AB310" s="10"/>
      <c r="AC310" s="10"/>
      <c r="AD310" s="10"/>
      <c r="AE310" s="10"/>
      <c r="AF310" s="10"/>
      <c r="AG310" s="10"/>
      <c r="AH310" s="10"/>
      <c r="AI310" s="10"/>
    </row>
    <row r="311" spans="1:35" x14ac:dyDescent="0.55000000000000004">
      <c r="A311" s="3">
        <v>6756</v>
      </c>
      <c r="B311" s="3" t="s">
        <v>610</v>
      </c>
      <c r="C311" s="3" t="s">
        <v>571</v>
      </c>
      <c r="D311" s="9" t="s">
        <v>611</v>
      </c>
      <c r="E311" s="10">
        <f t="shared" si="60"/>
        <v>121971.11688634631</v>
      </c>
      <c r="F311" s="11">
        <f t="shared" si="61"/>
        <v>6.4518551790257797E-4</v>
      </c>
      <c r="G311" s="10">
        <f t="shared" si="68"/>
        <v>33741.600137180307</v>
      </c>
      <c r="H311" s="11">
        <f t="shared" si="62"/>
        <v>1.7848153165354267E-4</v>
      </c>
      <c r="I311" s="11">
        <v>6.3061284064552402E-4</v>
      </c>
      <c r="J311" s="12">
        <f t="shared" si="69"/>
        <v>1.4572677257053955E-5</v>
      </c>
      <c r="K311" s="38">
        <f t="shared" si="70"/>
        <v>8.7999999999999995E-2</v>
      </c>
      <c r="L311" s="38">
        <f t="shared" si="71"/>
        <v>3.7000000000000002E-3</v>
      </c>
      <c r="M311" s="38">
        <f t="shared" si="72"/>
        <v>9.169999999999999E-2</v>
      </c>
      <c r="N311" s="10">
        <f t="shared" si="73"/>
        <v>5116.2131679149452</v>
      </c>
      <c r="O311" s="13">
        <f t="shared" si="63"/>
        <v>2.7063018907312336E-5</v>
      </c>
      <c r="P311" s="43">
        <f t="shared" si="74"/>
        <v>28625.386969265361</v>
      </c>
      <c r="Q311" s="44">
        <f t="shared" si="64"/>
        <v>1.5141851274623033E-4</v>
      </c>
      <c r="R311" s="10">
        <v>1377377.27</v>
      </c>
      <c r="S311" s="10">
        <v>206685.87</v>
      </c>
      <c r="T311" s="10">
        <v>0</v>
      </c>
      <c r="U311" s="10"/>
      <c r="V311" s="10">
        <v>121599.02</v>
      </c>
      <c r="W311" s="10">
        <v>5112.74</v>
      </c>
      <c r="X311" s="10">
        <f t="shared" si="65"/>
        <v>121971.11688634631</v>
      </c>
      <c r="Y311" s="10">
        <f t="shared" si="66"/>
        <v>5116.2131679149452</v>
      </c>
      <c r="Z311" s="10">
        <f t="shared" si="67"/>
        <v>28625.386969265361</v>
      </c>
      <c r="AA311" s="10"/>
      <c r="AB311" s="10"/>
      <c r="AC311" s="10"/>
      <c r="AD311" s="10"/>
      <c r="AE311" s="10"/>
      <c r="AF311" s="10"/>
      <c r="AG311" s="10"/>
      <c r="AH311" s="10"/>
      <c r="AI311" s="10"/>
    </row>
    <row r="312" spans="1:35" x14ac:dyDescent="0.55000000000000004">
      <c r="A312" s="3">
        <v>6757</v>
      </c>
      <c r="B312" s="3" t="s">
        <v>612</v>
      </c>
      <c r="C312" s="3" t="s">
        <v>571</v>
      </c>
      <c r="D312" s="9" t="s">
        <v>613</v>
      </c>
      <c r="E312" s="10">
        <f t="shared" si="60"/>
        <v>64786.88513805683</v>
      </c>
      <c r="F312" s="11">
        <f t="shared" si="61"/>
        <v>3.4270047785199184E-4</v>
      </c>
      <c r="G312" s="10">
        <f t="shared" si="68"/>
        <v>17922.291161309662</v>
      </c>
      <c r="H312" s="11">
        <f t="shared" si="62"/>
        <v>9.4802794301580907E-5</v>
      </c>
      <c r="I312" s="11">
        <v>2.9197049930900187E-4</v>
      </c>
      <c r="J312" s="12">
        <f t="shared" si="69"/>
        <v>5.0729978542989973E-5</v>
      </c>
      <c r="K312" s="38">
        <f t="shared" si="70"/>
        <v>8.7999999999999995E-2</v>
      </c>
      <c r="L312" s="38">
        <f t="shared" si="71"/>
        <v>3.7000000000000002E-3</v>
      </c>
      <c r="M312" s="38">
        <f t="shared" si="72"/>
        <v>9.169999999999999E-2</v>
      </c>
      <c r="N312" s="10">
        <f t="shared" si="73"/>
        <v>2717.4647650874454</v>
      </c>
      <c r="O312" s="13">
        <f t="shared" si="63"/>
        <v>1.4374459762294882E-5</v>
      </c>
      <c r="P312" s="43">
        <f t="shared" si="74"/>
        <v>15204.826396222217</v>
      </c>
      <c r="Q312" s="44">
        <f t="shared" si="64"/>
        <v>8.0428334539286027E-5</v>
      </c>
      <c r="R312" s="10">
        <v>733962.73</v>
      </c>
      <c r="S312" s="10">
        <v>107348.19</v>
      </c>
      <c r="T312" s="10">
        <v>0</v>
      </c>
      <c r="U312" s="10"/>
      <c r="V312" s="10">
        <v>64589.240000000005</v>
      </c>
      <c r="W312" s="10">
        <v>2715.62</v>
      </c>
      <c r="X312" s="10">
        <f t="shared" si="65"/>
        <v>64786.88513805683</v>
      </c>
      <c r="Y312" s="10">
        <f t="shared" si="66"/>
        <v>2717.4647650874454</v>
      </c>
      <c r="Z312" s="10">
        <f t="shared" si="67"/>
        <v>15204.826396222217</v>
      </c>
      <c r="AA312" s="10"/>
      <c r="AB312" s="10"/>
      <c r="AC312" s="10"/>
      <c r="AD312" s="10"/>
      <c r="AE312" s="10"/>
      <c r="AF312" s="10"/>
      <c r="AG312" s="10"/>
      <c r="AH312" s="10"/>
      <c r="AI312" s="10"/>
    </row>
    <row r="313" spans="1:35" x14ac:dyDescent="0.55000000000000004">
      <c r="A313" s="3">
        <v>6342</v>
      </c>
      <c r="B313" s="3" t="s">
        <v>614</v>
      </c>
      <c r="C313" s="3" t="s">
        <v>571</v>
      </c>
      <c r="D313" s="9" t="s">
        <v>615</v>
      </c>
      <c r="E313" s="10">
        <f t="shared" si="60"/>
        <v>39509.812455306157</v>
      </c>
      <c r="F313" s="11">
        <f t="shared" si="61"/>
        <v>2.0899340320842762E-4</v>
      </c>
      <c r="G313" s="10">
        <f t="shared" si="68"/>
        <v>10929.918314402034</v>
      </c>
      <c r="H313" s="11">
        <f t="shared" si="62"/>
        <v>5.7815531974518989E-5</v>
      </c>
      <c r="I313" s="11">
        <v>2.3993673289417016E-4</v>
      </c>
      <c r="J313" s="12">
        <f t="shared" si="69"/>
        <v>-3.0943329685742538E-5</v>
      </c>
      <c r="K313" s="38">
        <f t="shared" si="70"/>
        <v>8.7999999999999995E-2</v>
      </c>
      <c r="L313" s="38">
        <f t="shared" si="71"/>
        <v>3.7000000000000002E-3</v>
      </c>
      <c r="M313" s="38">
        <f t="shared" si="72"/>
        <v>9.169999999999999E-2</v>
      </c>
      <c r="N313" s="10">
        <f t="shared" si="73"/>
        <v>1657.3651109243672</v>
      </c>
      <c r="O313" s="13">
        <f t="shared" si="63"/>
        <v>8.7668949399044324E-6</v>
      </c>
      <c r="P313" s="43">
        <f t="shared" si="74"/>
        <v>9272.5532034776661</v>
      </c>
      <c r="Q313" s="44">
        <f t="shared" si="64"/>
        <v>4.9048637034614555E-5</v>
      </c>
      <c r="R313" s="10">
        <v>447605.24</v>
      </c>
      <c r="S313" s="10">
        <v>0</v>
      </c>
      <c r="T313" s="10">
        <v>0</v>
      </c>
      <c r="U313" s="10"/>
      <c r="V313" s="10">
        <v>39389.279999999999</v>
      </c>
      <c r="W313" s="10">
        <v>1656.24</v>
      </c>
      <c r="X313" s="10">
        <f t="shared" si="65"/>
        <v>39509.812455306157</v>
      </c>
      <c r="Y313" s="10">
        <f t="shared" si="66"/>
        <v>1657.3651109243672</v>
      </c>
      <c r="Z313" s="10">
        <f t="shared" si="67"/>
        <v>9272.5532034776661</v>
      </c>
      <c r="AA313" s="10"/>
      <c r="AB313" s="10"/>
      <c r="AC313" s="10"/>
      <c r="AD313" s="10"/>
      <c r="AE313" s="10"/>
      <c r="AF313" s="10"/>
      <c r="AG313" s="10"/>
      <c r="AH313" s="10"/>
      <c r="AI313" s="10"/>
    </row>
    <row r="314" spans="1:35" x14ac:dyDescent="0.55000000000000004">
      <c r="A314" s="3">
        <v>6758</v>
      </c>
      <c r="B314" s="3" t="s">
        <v>616</v>
      </c>
      <c r="C314" s="3" t="s">
        <v>571</v>
      </c>
      <c r="D314" s="9" t="s">
        <v>617</v>
      </c>
      <c r="E314" s="10">
        <f t="shared" si="60"/>
        <v>102089.48405425661</v>
      </c>
      <c r="F314" s="11">
        <f t="shared" si="61"/>
        <v>5.400184758767735E-4</v>
      </c>
      <c r="G314" s="10">
        <f t="shared" si="68"/>
        <v>28241.485853098849</v>
      </c>
      <c r="H314" s="11">
        <f t="shared" si="62"/>
        <v>1.4938780706130934E-4</v>
      </c>
      <c r="I314" s="11">
        <v>5.5118528755608923E-4</v>
      </c>
      <c r="J314" s="12">
        <f t="shared" si="69"/>
        <v>-1.1166811679315727E-5</v>
      </c>
      <c r="K314" s="38">
        <f t="shared" si="70"/>
        <v>8.7999999999999995E-2</v>
      </c>
      <c r="L314" s="38">
        <f t="shared" si="71"/>
        <v>3.7000000000000002E-3</v>
      </c>
      <c r="M314" s="38">
        <f t="shared" si="72"/>
        <v>9.169999999999999E-2</v>
      </c>
      <c r="N314" s="10">
        <f t="shared" si="73"/>
        <v>4282.1169373512666</v>
      </c>
      <c r="O314" s="13">
        <f t="shared" si="63"/>
        <v>2.2650934946498363E-5</v>
      </c>
      <c r="P314" s="43">
        <f t="shared" si="74"/>
        <v>23959.368915747582</v>
      </c>
      <c r="Q314" s="44">
        <f t="shared" si="64"/>
        <v>1.2673687211481097E-4</v>
      </c>
      <c r="R314" s="10">
        <v>1131016.0900000001</v>
      </c>
      <c r="S314" s="10">
        <v>48853.52</v>
      </c>
      <c r="T314" s="10">
        <v>0</v>
      </c>
      <c r="U314" s="10"/>
      <c r="V314" s="10">
        <v>101778.04</v>
      </c>
      <c r="W314" s="10">
        <v>4279.21</v>
      </c>
      <c r="X314" s="10">
        <f t="shared" si="65"/>
        <v>102089.48405425661</v>
      </c>
      <c r="Y314" s="10">
        <f t="shared" si="66"/>
        <v>4282.1169373512666</v>
      </c>
      <c r="Z314" s="10">
        <f t="shared" si="67"/>
        <v>23959.368915747582</v>
      </c>
      <c r="AA314" s="10"/>
      <c r="AB314" s="10"/>
      <c r="AC314" s="10"/>
      <c r="AD314" s="10"/>
      <c r="AE314" s="10"/>
      <c r="AF314" s="10"/>
      <c r="AG314" s="10"/>
      <c r="AH314" s="10"/>
      <c r="AI314" s="10"/>
    </row>
    <row r="315" spans="1:35" x14ac:dyDescent="0.55000000000000004">
      <c r="A315" s="3">
        <v>6759</v>
      </c>
      <c r="B315" s="3" t="s">
        <v>618</v>
      </c>
      <c r="C315" s="3" t="s">
        <v>571</v>
      </c>
      <c r="D315" s="9" t="s">
        <v>619</v>
      </c>
      <c r="E315" s="10">
        <f t="shared" si="60"/>
        <v>115645.42913145415</v>
      </c>
      <c r="F315" s="11">
        <f t="shared" si="61"/>
        <v>6.1172479183549584E-4</v>
      </c>
      <c r="G315" s="10">
        <f t="shared" si="68"/>
        <v>31991.444936976546</v>
      </c>
      <c r="H315" s="11">
        <f t="shared" si="62"/>
        <v>1.6922380885753412E-4</v>
      </c>
      <c r="I315" s="11">
        <v>6.529013054957177E-4</v>
      </c>
      <c r="J315" s="12">
        <f t="shared" si="69"/>
        <v>-4.117651366022186E-5</v>
      </c>
      <c r="K315" s="38">
        <f t="shared" si="70"/>
        <v>8.7999999999999995E-2</v>
      </c>
      <c r="L315" s="38">
        <f t="shared" si="71"/>
        <v>3.7000000000000002E-3</v>
      </c>
      <c r="M315" s="38">
        <f t="shared" si="72"/>
        <v>9.169999999999999E-2</v>
      </c>
      <c r="N315" s="10">
        <f t="shared" si="73"/>
        <v>4850.6328773535979</v>
      </c>
      <c r="O315" s="13">
        <f t="shared" si="63"/>
        <v>2.5658189947106913E-5</v>
      </c>
      <c r="P315" s="43">
        <f t="shared" si="74"/>
        <v>27140.812059622949</v>
      </c>
      <c r="Q315" s="44">
        <f t="shared" si="64"/>
        <v>1.4356561891042721E-4</v>
      </c>
      <c r="R315" s="10">
        <v>1307688.57</v>
      </c>
      <c r="S315" s="10">
        <v>122628.14</v>
      </c>
      <c r="T315" s="10">
        <v>0</v>
      </c>
      <c r="U315" s="10"/>
      <c r="V315" s="10">
        <v>115292.62999999999</v>
      </c>
      <c r="W315" s="10">
        <v>4847.34</v>
      </c>
      <c r="X315" s="10">
        <f t="shared" si="65"/>
        <v>115645.42913145415</v>
      </c>
      <c r="Y315" s="10">
        <f t="shared" si="66"/>
        <v>4850.6328773535979</v>
      </c>
      <c r="Z315" s="10">
        <f t="shared" si="67"/>
        <v>27140.812059622949</v>
      </c>
      <c r="AA315" s="10"/>
      <c r="AB315" s="10"/>
      <c r="AC315" s="10"/>
      <c r="AD315" s="10"/>
      <c r="AE315" s="10"/>
      <c r="AF315" s="10"/>
      <c r="AG315" s="10"/>
      <c r="AH315" s="10"/>
      <c r="AI315" s="10"/>
    </row>
    <row r="316" spans="1:35" x14ac:dyDescent="0.55000000000000004">
      <c r="A316" s="3">
        <v>6778</v>
      </c>
      <c r="B316" s="3" t="s">
        <v>620</v>
      </c>
      <c r="C316" s="3" t="s">
        <v>571</v>
      </c>
      <c r="D316" s="9" t="s">
        <v>621</v>
      </c>
      <c r="E316" s="10">
        <f t="shared" si="60"/>
        <v>29726.09530146539</v>
      </c>
      <c r="F316" s="11">
        <f t="shared" si="61"/>
        <v>1.5724088359515758E-4</v>
      </c>
      <c r="G316" s="10">
        <f t="shared" si="68"/>
        <v>8223.2301917524746</v>
      </c>
      <c r="H316" s="11">
        <f t="shared" si="62"/>
        <v>4.349807696720243E-5</v>
      </c>
      <c r="I316" s="11">
        <v>2.0492764616803248E-4</v>
      </c>
      <c r="J316" s="12">
        <f t="shared" si="69"/>
        <v>-4.7686762572874899E-5</v>
      </c>
      <c r="K316" s="38">
        <f t="shared" si="70"/>
        <v>8.7999999999999995E-2</v>
      </c>
      <c r="L316" s="38">
        <f t="shared" si="71"/>
        <v>3.7000000000000002E-3</v>
      </c>
      <c r="M316" s="38">
        <f t="shared" si="72"/>
        <v>9.169999999999999E-2</v>
      </c>
      <c r="N316" s="10">
        <f t="shared" si="73"/>
        <v>1246.8164078022714</v>
      </c>
      <c r="O316" s="13">
        <f t="shared" si="63"/>
        <v>6.595232628286194E-6</v>
      </c>
      <c r="P316" s="43">
        <f t="shared" si="74"/>
        <v>6976.4137839502027</v>
      </c>
      <c r="Q316" s="44">
        <f t="shared" si="64"/>
        <v>3.6902844338916235E-5</v>
      </c>
      <c r="R316" s="10">
        <v>336764.65</v>
      </c>
      <c r="S316" s="10">
        <v>34352.26</v>
      </c>
      <c r="T316" s="10">
        <v>0</v>
      </c>
      <c r="U316" s="10"/>
      <c r="V316" s="10">
        <v>29635.41</v>
      </c>
      <c r="W316" s="10">
        <v>1245.97</v>
      </c>
      <c r="X316" s="10">
        <f t="shared" si="65"/>
        <v>29726.09530146539</v>
      </c>
      <c r="Y316" s="10">
        <f t="shared" si="66"/>
        <v>1246.8164078022714</v>
      </c>
      <c r="Z316" s="10">
        <f t="shared" si="67"/>
        <v>6976.4137839502027</v>
      </c>
      <c r="AA316" s="10"/>
      <c r="AB316" s="10"/>
      <c r="AC316" s="10"/>
      <c r="AD316" s="10"/>
      <c r="AE316" s="10"/>
      <c r="AF316" s="10"/>
      <c r="AG316" s="10"/>
      <c r="AH316" s="10"/>
      <c r="AI316" s="10"/>
    </row>
    <row r="317" spans="1:35" x14ac:dyDescent="0.55000000000000004">
      <c r="A317" s="3">
        <v>6761</v>
      </c>
      <c r="B317" s="3" t="s">
        <v>622</v>
      </c>
      <c r="C317" s="3" t="s">
        <v>571</v>
      </c>
      <c r="D317" s="9" t="s">
        <v>623</v>
      </c>
      <c r="E317" s="10">
        <f t="shared" si="60"/>
        <v>655637.81212363287</v>
      </c>
      <c r="F317" s="11">
        <f t="shared" si="61"/>
        <v>3.4680999253754604E-3</v>
      </c>
      <c r="G317" s="10">
        <f t="shared" si="68"/>
        <v>181372.21940379086</v>
      </c>
      <c r="H317" s="11">
        <f t="shared" si="62"/>
        <v>9.593970465828712E-4</v>
      </c>
      <c r="I317" s="11">
        <v>3.7042285574167351E-3</v>
      </c>
      <c r="J317" s="12">
        <f t="shared" si="69"/>
        <v>-2.3612863204127473E-4</v>
      </c>
      <c r="K317" s="38">
        <f t="shared" si="70"/>
        <v>8.7999999999999995E-2</v>
      </c>
      <c r="L317" s="38">
        <f t="shared" si="71"/>
        <v>3.7000000000000002E-3</v>
      </c>
      <c r="M317" s="38">
        <f t="shared" si="72"/>
        <v>9.169999999999999E-2</v>
      </c>
      <c r="N317" s="10">
        <f t="shared" si="73"/>
        <v>27500.658965350642</v>
      </c>
      <c r="O317" s="13">
        <f t="shared" si="63"/>
        <v>1.4546908604399375E-4</v>
      </c>
      <c r="P317" s="43">
        <f t="shared" si="74"/>
        <v>153871.56043844021</v>
      </c>
      <c r="Q317" s="44">
        <f t="shared" si="64"/>
        <v>8.1392796053887737E-4</v>
      </c>
      <c r="R317" s="10">
        <v>7348435.3600000003</v>
      </c>
      <c r="S317" s="10">
        <v>448186.15</v>
      </c>
      <c r="T317" s="10">
        <v>0</v>
      </c>
      <c r="U317" s="10"/>
      <c r="V317" s="10">
        <v>653637.65999999992</v>
      </c>
      <c r="W317" s="10">
        <v>27481.989999999998</v>
      </c>
      <c r="X317" s="10">
        <f t="shared" si="65"/>
        <v>655637.81212363287</v>
      </c>
      <c r="Y317" s="10">
        <f t="shared" si="66"/>
        <v>27500.658965350642</v>
      </c>
      <c r="Z317" s="10">
        <f t="shared" si="67"/>
        <v>153871.56043844021</v>
      </c>
      <c r="AA317" s="10"/>
      <c r="AB317" s="10"/>
      <c r="AC317" s="10"/>
      <c r="AD317" s="10"/>
      <c r="AE317" s="10"/>
      <c r="AF317" s="10"/>
      <c r="AG317" s="10"/>
      <c r="AH317" s="10"/>
      <c r="AI317" s="10"/>
    </row>
    <row r="318" spans="1:35" x14ac:dyDescent="0.55000000000000004">
      <c r="A318" s="3">
        <v>6771</v>
      </c>
      <c r="B318" s="3" t="s">
        <v>624</v>
      </c>
      <c r="C318" s="3" t="s">
        <v>571</v>
      </c>
      <c r="D318" s="9" t="s">
        <v>625</v>
      </c>
      <c r="E318" s="10">
        <f t="shared" si="60"/>
        <v>160838.30890158308</v>
      </c>
      <c r="F318" s="11">
        <f t="shared" si="61"/>
        <v>8.5077967863438477E-4</v>
      </c>
      <c r="G318" s="10">
        <f t="shared" si="68"/>
        <v>44493.613547555025</v>
      </c>
      <c r="H318" s="11">
        <f t="shared" si="62"/>
        <v>2.3535600749467211E-4</v>
      </c>
      <c r="I318" s="11">
        <v>9.2712182896838378E-4</v>
      </c>
      <c r="J318" s="12">
        <f t="shared" si="69"/>
        <v>-7.6342150333999015E-5</v>
      </c>
      <c r="K318" s="38">
        <f t="shared" si="70"/>
        <v>8.7999999999999995E-2</v>
      </c>
      <c r="L318" s="38">
        <f t="shared" si="71"/>
        <v>3.7000000000000002E-3</v>
      </c>
      <c r="M318" s="38">
        <f t="shared" si="72"/>
        <v>9.169999999999999E-2</v>
      </c>
      <c r="N318" s="10">
        <f t="shared" si="73"/>
        <v>6746.4898897455087</v>
      </c>
      <c r="O318" s="13">
        <f t="shared" si="63"/>
        <v>3.5686625527877052E-5</v>
      </c>
      <c r="P318" s="43">
        <f t="shared" si="74"/>
        <v>37747.12365780952</v>
      </c>
      <c r="Q318" s="44">
        <f t="shared" si="64"/>
        <v>1.9966938196679506E-4</v>
      </c>
      <c r="R318" s="10">
        <v>1809037.19</v>
      </c>
      <c r="S318" s="10">
        <v>263116.42</v>
      </c>
      <c r="T318" s="10">
        <v>0</v>
      </c>
      <c r="U318" s="10"/>
      <c r="V318" s="10">
        <v>160347.63999999998</v>
      </c>
      <c r="W318" s="10">
        <v>6741.91</v>
      </c>
      <c r="X318" s="10">
        <f t="shared" si="65"/>
        <v>160838.30890158308</v>
      </c>
      <c r="Y318" s="10">
        <f t="shared" si="66"/>
        <v>6746.4898897455087</v>
      </c>
      <c r="Z318" s="10">
        <f t="shared" si="67"/>
        <v>37747.12365780952</v>
      </c>
      <c r="AA318" s="10"/>
      <c r="AB318" s="10"/>
      <c r="AC318" s="10"/>
      <c r="AD318" s="10"/>
      <c r="AE318" s="10"/>
      <c r="AF318" s="10"/>
      <c r="AG318" s="10"/>
      <c r="AH318" s="10"/>
      <c r="AI318" s="10"/>
    </row>
    <row r="319" spans="1:35" x14ac:dyDescent="0.55000000000000004">
      <c r="A319" s="3">
        <v>6772</v>
      </c>
      <c r="B319" s="3" t="s">
        <v>626</v>
      </c>
      <c r="C319" s="3" t="s">
        <v>571</v>
      </c>
      <c r="D319" s="9" t="s">
        <v>627</v>
      </c>
      <c r="E319" s="10">
        <f t="shared" si="60"/>
        <v>111620.34983524331</v>
      </c>
      <c r="F319" s="11">
        <f t="shared" si="61"/>
        <v>5.9043349815369268E-4</v>
      </c>
      <c r="G319" s="10">
        <f t="shared" si="68"/>
        <v>30878.285157020135</v>
      </c>
      <c r="H319" s="11">
        <f t="shared" si="62"/>
        <v>1.6333557410595176E-4</v>
      </c>
      <c r="I319" s="11">
        <v>5.4414407946655648E-4</v>
      </c>
      <c r="J319" s="12">
        <f t="shared" si="69"/>
        <v>4.6289418687136207E-5</v>
      </c>
      <c r="K319" s="38">
        <f t="shared" si="70"/>
        <v>8.7999999999999995E-2</v>
      </c>
      <c r="L319" s="38">
        <f t="shared" si="71"/>
        <v>3.7000000000000002E-3</v>
      </c>
      <c r="M319" s="38">
        <f t="shared" si="72"/>
        <v>9.169999999999999E-2</v>
      </c>
      <c r="N319" s="10">
        <f t="shared" si="73"/>
        <v>4682.1184804789509</v>
      </c>
      <c r="O319" s="13">
        <f t="shared" si="63"/>
        <v>2.4766806386825843E-5</v>
      </c>
      <c r="P319" s="43">
        <f t="shared" si="74"/>
        <v>26196.166676541183</v>
      </c>
      <c r="Q319" s="44">
        <f t="shared" si="64"/>
        <v>1.3856876771912592E-4</v>
      </c>
      <c r="R319" s="10">
        <v>1241116.1499999999</v>
      </c>
      <c r="S319" s="10">
        <v>60742.23</v>
      </c>
      <c r="T319" s="10">
        <v>0</v>
      </c>
      <c r="U319" s="10"/>
      <c r="V319" s="10">
        <v>111279.83000000002</v>
      </c>
      <c r="W319" s="10">
        <v>4678.9399999999996</v>
      </c>
      <c r="X319" s="10">
        <f t="shared" si="65"/>
        <v>111620.34983524331</v>
      </c>
      <c r="Y319" s="10">
        <f t="shared" si="66"/>
        <v>4682.1184804789509</v>
      </c>
      <c r="Z319" s="10">
        <f t="shared" si="67"/>
        <v>26196.166676541183</v>
      </c>
      <c r="AA319" s="10"/>
      <c r="AB319" s="10"/>
      <c r="AC319" s="10"/>
      <c r="AD319" s="10"/>
      <c r="AE319" s="10"/>
      <c r="AF319" s="10"/>
      <c r="AG319" s="10"/>
      <c r="AH319" s="10"/>
      <c r="AI319" s="10"/>
    </row>
    <row r="320" spans="1:35" x14ac:dyDescent="0.55000000000000004">
      <c r="A320" s="3">
        <v>6773</v>
      </c>
      <c r="B320" s="3" t="s">
        <v>628</v>
      </c>
      <c r="C320" s="3" t="s">
        <v>571</v>
      </c>
      <c r="D320" s="9" t="s">
        <v>629</v>
      </c>
      <c r="E320" s="10">
        <f t="shared" si="60"/>
        <v>947761.22205244063</v>
      </c>
      <c r="F320" s="11">
        <f t="shared" si="61"/>
        <v>5.0133329144445562E-3</v>
      </c>
      <c r="G320" s="10">
        <f t="shared" si="68"/>
        <v>262187.88877054857</v>
      </c>
      <c r="H320" s="11">
        <f t="shared" si="62"/>
        <v>1.3868843142744558E-3</v>
      </c>
      <c r="I320" s="11">
        <v>5.062768340971309E-3</v>
      </c>
      <c r="J320" s="12">
        <f t="shared" si="69"/>
        <v>-4.9435426526752736E-5</v>
      </c>
      <c r="K320" s="38">
        <f t="shared" si="70"/>
        <v>8.7999999999999995E-2</v>
      </c>
      <c r="L320" s="38">
        <f t="shared" si="71"/>
        <v>3.7000000000000002E-3</v>
      </c>
      <c r="M320" s="38">
        <f t="shared" si="72"/>
        <v>9.169999999999999E-2</v>
      </c>
      <c r="N320" s="10">
        <f t="shared" si="73"/>
        <v>39757.919870657803</v>
      </c>
      <c r="O320" s="13">
        <f t="shared" si="63"/>
        <v>2.1030580663110253E-4</v>
      </c>
      <c r="P320" s="43">
        <f t="shared" si="74"/>
        <v>222429.96889989078</v>
      </c>
      <c r="Q320" s="44">
        <f t="shared" si="64"/>
        <v>1.1765785076433533E-3</v>
      </c>
      <c r="R320" s="10">
        <v>10697930.800000001</v>
      </c>
      <c r="S320" s="10">
        <v>586340.30000000005</v>
      </c>
      <c r="T320" s="10">
        <v>0</v>
      </c>
      <c r="U320" s="10"/>
      <c r="V320" s="10">
        <v>944869.89</v>
      </c>
      <c r="W320" s="10">
        <v>39730.93</v>
      </c>
      <c r="X320" s="10">
        <f t="shared" si="65"/>
        <v>947761.22205244063</v>
      </c>
      <c r="Y320" s="10">
        <f t="shared" si="66"/>
        <v>39757.919870657803</v>
      </c>
      <c r="Z320" s="10">
        <f t="shared" si="67"/>
        <v>222429.96889989078</v>
      </c>
      <c r="AA320" s="10"/>
      <c r="AB320" s="10"/>
      <c r="AC320" s="10"/>
      <c r="AD320" s="10"/>
      <c r="AE320" s="10"/>
      <c r="AF320" s="10"/>
      <c r="AG320" s="10"/>
      <c r="AH320" s="10"/>
      <c r="AI320" s="10"/>
    </row>
    <row r="321" spans="1:35" x14ac:dyDescent="0.55000000000000004">
      <c r="A321" s="3">
        <v>6775</v>
      </c>
      <c r="B321" s="3" t="s">
        <v>630</v>
      </c>
      <c r="C321" s="3" t="s">
        <v>571</v>
      </c>
      <c r="D321" s="9" t="s">
        <v>631</v>
      </c>
      <c r="E321" s="10">
        <f t="shared" si="60"/>
        <v>27946.847355591002</v>
      </c>
      <c r="F321" s="11">
        <f t="shared" si="61"/>
        <v>1.4782927011861846E-4</v>
      </c>
      <c r="G321" s="10">
        <f t="shared" si="68"/>
        <v>7731.14812026863</v>
      </c>
      <c r="H321" s="11">
        <f t="shared" si="62"/>
        <v>4.0895131005522735E-5</v>
      </c>
      <c r="I321" s="11">
        <v>1.4225579025617938E-4</v>
      </c>
      <c r="J321" s="12">
        <f t="shared" si="69"/>
        <v>5.5734798624390732E-6</v>
      </c>
      <c r="K321" s="38">
        <f t="shared" si="70"/>
        <v>8.7999999999999995E-2</v>
      </c>
      <c r="L321" s="38">
        <f t="shared" si="71"/>
        <v>3.7000000000000002E-3</v>
      </c>
      <c r="M321" s="38">
        <f t="shared" si="72"/>
        <v>9.169999999999999E-2</v>
      </c>
      <c r="N321" s="10">
        <f t="shared" si="73"/>
        <v>1172.305825906273</v>
      </c>
      <c r="O321" s="13">
        <f t="shared" si="63"/>
        <v>6.2010971181999241E-6</v>
      </c>
      <c r="P321" s="43">
        <f t="shared" si="74"/>
        <v>6558.8422943623573</v>
      </c>
      <c r="Q321" s="44">
        <f t="shared" si="64"/>
        <v>3.4694033887322808E-5</v>
      </c>
      <c r="R321" s="10">
        <v>307835.74</v>
      </c>
      <c r="S321" s="10">
        <v>4745.5</v>
      </c>
      <c r="T321" s="10">
        <v>0</v>
      </c>
      <c r="U321" s="10"/>
      <c r="V321" s="10">
        <v>27861.59</v>
      </c>
      <c r="W321" s="10">
        <v>1171.51</v>
      </c>
      <c r="X321" s="10">
        <f t="shared" si="65"/>
        <v>27946.847355591002</v>
      </c>
      <c r="Y321" s="10">
        <f t="shared" si="66"/>
        <v>1172.305825906273</v>
      </c>
      <c r="Z321" s="10">
        <f t="shared" si="67"/>
        <v>6558.8422943623573</v>
      </c>
      <c r="AA321" s="10"/>
      <c r="AB321" s="10"/>
      <c r="AC321" s="10"/>
      <c r="AD321" s="10"/>
      <c r="AE321" s="10"/>
      <c r="AF321" s="10"/>
      <c r="AG321" s="10"/>
      <c r="AH321" s="10"/>
      <c r="AI321" s="10"/>
    </row>
    <row r="322" spans="1:35" x14ac:dyDescent="0.55000000000000004">
      <c r="A322" s="3">
        <v>6774</v>
      </c>
      <c r="B322" s="3" t="s">
        <v>632</v>
      </c>
      <c r="C322" s="3" t="s">
        <v>571</v>
      </c>
      <c r="D322" s="9" t="s">
        <v>633</v>
      </c>
      <c r="E322" s="10">
        <f t="shared" si="60"/>
        <v>43188.876162895394</v>
      </c>
      <c r="F322" s="11">
        <f t="shared" si="61"/>
        <v>2.2845439269653204E-4</v>
      </c>
      <c r="G322" s="10">
        <f t="shared" si="68"/>
        <v>11947.532002262051</v>
      </c>
      <c r="H322" s="11">
        <f t="shared" si="62"/>
        <v>6.3198360557112812E-5</v>
      </c>
      <c r="I322" s="11">
        <v>2.5405083048615529E-4</v>
      </c>
      <c r="J322" s="12">
        <f t="shared" si="69"/>
        <v>-2.5596437789623255E-5</v>
      </c>
      <c r="K322" s="38">
        <f t="shared" si="70"/>
        <v>8.7999999999999995E-2</v>
      </c>
      <c r="L322" s="38">
        <f t="shared" si="71"/>
        <v>3.7000000000000002E-3</v>
      </c>
      <c r="M322" s="38">
        <f t="shared" si="72"/>
        <v>9.169999999999999E-2</v>
      </c>
      <c r="N322" s="10">
        <f t="shared" si="73"/>
        <v>1811.5397731956066</v>
      </c>
      <c r="O322" s="13">
        <f t="shared" si="63"/>
        <v>9.5824262055368741E-6</v>
      </c>
      <c r="P322" s="43">
        <f t="shared" si="74"/>
        <v>10135.992229066444</v>
      </c>
      <c r="Q322" s="44">
        <f t="shared" si="64"/>
        <v>5.3615934351575942E-5</v>
      </c>
      <c r="R322" s="10">
        <v>489285.08</v>
      </c>
      <c r="S322" s="10">
        <v>37897.61</v>
      </c>
      <c r="T322" s="10">
        <v>0</v>
      </c>
      <c r="U322" s="10"/>
      <c r="V322" s="10">
        <v>43057.120000000003</v>
      </c>
      <c r="W322" s="10">
        <v>1810.31</v>
      </c>
      <c r="X322" s="10">
        <f t="shared" si="65"/>
        <v>43188.876162895394</v>
      </c>
      <c r="Y322" s="10">
        <f t="shared" si="66"/>
        <v>1811.5397731956066</v>
      </c>
      <c r="Z322" s="10">
        <f t="shared" si="67"/>
        <v>10135.992229066444</v>
      </c>
      <c r="AA322" s="10"/>
      <c r="AB322" s="10"/>
      <c r="AC322" s="10"/>
      <c r="AD322" s="10"/>
      <c r="AE322" s="10"/>
      <c r="AF322" s="10"/>
      <c r="AG322" s="10"/>
      <c r="AH322" s="10"/>
      <c r="AI322" s="10"/>
    </row>
    <row r="323" spans="1:35" x14ac:dyDescent="0.55000000000000004">
      <c r="A323" s="3">
        <v>6776</v>
      </c>
      <c r="B323" s="3" t="s">
        <v>634</v>
      </c>
      <c r="C323" s="3" t="s">
        <v>571</v>
      </c>
      <c r="D323" s="9" t="s">
        <v>635</v>
      </c>
      <c r="E323" s="10">
        <f t="shared" si="60"/>
        <v>51402.954825738459</v>
      </c>
      <c r="F323" s="11">
        <f t="shared" si="61"/>
        <v>2.7190406120384869E-4</v>
      </c>
      <c r="G323" s="10">
        <f t="shared" si="68"/>
        <v>14219.957127262409</v>
      </c>
      <c r="H323" s="11">
        <f t="shared" si="62"/>
        <v>7.521871274044442E-5</v>
      </c>
      <c r="I323" s="11">
        <v>2.5783954481841016E-4</v>
      </c>
      <c r="J323" s="12">
        <f t="shared" si="69"/>
        <v>1.4064516385438525E-5</v>
      </c>
      <c r="K323" s="38">
        <f t="shared" si="70"/>
        <v>8.7999999999999995E-2</v>
      </c>
      <c r="L323" s="38">
        <f t="shared" si="71"/>
        <v>3.7000000000000002E-3</v>
      </c>
      <c r="M323" s="38">
        <f t="shared" si="72"/>
        <v>9.169999999999999E-2</v>
      </c>
      <c r="N323" s="10">
        <f t="shared" si="73"/>
        <v>2156.2037501287077</v>
      </c>
      <c r="O323" s="13">
        <f t="shared" si="63"/>
        <v>1.1405580835392018E-5</v>
      </c>
      <c r="P323" s="43">
        <f t="shared" si="74"/>
        <v>12063.753377133702</v>
      </c>
      <c r="Q323" s="44">
        <f t="shared" si="64"/>
        <v>6.3813131905052399E-5</v>
      </c>
      <c r="R323" s="10">
        <v>555263.77</v>
      </c>
      <c r="S323" s="10">
        <v>58791.360000000001</v>
      </c>
      <c r="T323" s="10">
        <v>0</v>
      </c>
      <c r="U323" s="10"/>
      <c r="V323" s="10">
        <v>51246.140000000007</v>
      </c>
      <c r="W323" s="10">
        <v>2154.7399999999998</v>
      </c>
      <c r="X323" s="10">
        <f t="shared" si="65"/>
        <v>51402.954825738459</v>
      </c>
      <c r="Y323" s="10">
        <f t="shared" si="66"/>
        <v>2156.2037501287077</v>
      </c>
      <c r="Z323" s="10">
        <f t="shared" si="67"/>
        <v>12063.753377133702</v>
      </c>
      <c r="AA323" s="10"/>
      <c r="AB323" s="10"/>
      <c r="AC323" s="10"/>
      <c r="AD323" s="10"/>
      <c r="AE323" s="10"/>
      <c r="AF323" s="10"/>
      <c r="AG323" s="10"/>
      <c r="AH323" s="10"/>
      <c r="AI323" s="10"/>
    </row>
    <row r="324" spans="1:35" x14ac:dyDescent="0.55000000000000004">
      <c r="A324" s="3">
        <v>6777</v>
      </c>
      <c r="B324" s="3" t="s">
        <v>636</v>
      </c>
      <c r="C324" s="3" t="s">
        <v>571</v>
      </c>
      <c r="D324" s="9" t="s">
        <v>637</v>
      </c>
      <c r="E324" s="10">
        <f t="shared" si="60"/>
        <v>21181.658817099436</v>
      </c>
      <c r="F324" s="11">
        <f t="shared" si="61"/>
        <v>1.1204373513017997E-4</v>
      </c>
      <c r="G324" s="10">
        <f t="shared" si="68"/>
        <v>5859.5641221300793</v>
      </c>
      <c r="H324" s="11">
        <f t="shared" si="62"/>
        <v>3.0995091373497599E-5</v>
      </c>
      <c r="I324" s="11">
        <v>9.5774937066047351E-5</v>
      </c>
      <c r="J324" s="12">
        <f t="shared" si="69"/>
        <v>1.6268798064132615E-5</v>
      </c>
      <c r="K324" s="38">
        <f t="shared" si="70"/>
        <v>8.7999999999999995E-2</v>
      </c>
      <c r="L324" s="38">
        <f t="shared" si="71"/>
        <v>3.7000000000000002E-3</v>
      </c>
      <c r="M324" s="38">
        <f t="shared" si="72"/>
        <v>9.169999999999999E-2</v>
      </c>
      <c r="N324" s="10">
        <f t="shared" si="73"/>
        <v>888.44312423506881</v>
      </c>
      <c r="O324" s="13">
        <f t="shared" si="63"/>
        <v>4.6995604522561656E-6</v>
      </c>
      <c r="P324" s="43">
        <f t="shared" si="74"/>
        <v>4971.120997895011</v>
      </c>
      <c r="Q324" s="44">
        <f t="shared" si="64"/>
        <v>2.6295530921241437E-5</v>
      </c>
      <c r="R324" s="10">
        <v>232306.77</v>
      </c>
      <c r="S324" s="10">
        <v>217055.3</v>
      </c>
      <c r="T324" s="10">
        <v>0</v>
      </c>
      <c r="U324" s="10"/>
      <c r="V324" s="10">
        <v>21117.040000000001</v>
      </c>
      <c r="W324" s="10">
        <v>887.84</v>
      </c>
      <c r="X324" s="10">
        <f t="shared" si="65"/>
        <v>21181.658817099436</v>
      </c>
      <c r="Y324" s="10">
        <f t="shared" si="66"/>
        <v>888.44312423506881</v>
      </c>
      <c r="Z324" s="10">
        <f t="shared" si="67"/>
        <v>4971.120997895011</v>
      </c>
      <c r="AA324" s="10"/>
      <c r="AB324" s="10"/>
      <c r="AC324" s="10"/>
      <c r="AD324" s="10"/>
      <c r="AE324" s="10"/>
      <c r="AF324" s="10"/>
      <c r="AG324" s="10"/>
      <c r="AH324" s="10"/>
      <c r="AI324" s="10"/>
    </row>
    <row r="325" spans="1:35" x14ac:dyDescent="0.55000000000000004">
      <c r="A325" s="3">
        <v>6983</v>
      </c>
      <c r="B325" s="3" t="s">
        <v>638</v>
      </c>
      <c r="C325" s="3" t="s">
        <v>571</v>
      </c>
      <c r="D325" s="9" t="s">
        <v>639</v>
      </c>
      <c r="E325" s="10">
        <f t="shared" si="60"/>
        <v>63005.019205499033</v>
      </c>
      <c r="F325" s="11">
        <f t="shared" si="61"/>
        <v>3.3327501612074033E-4</v>
      </c>
      <c r="G325" s="10">
        <f t="shared" si="68"/>
        <v>17429.504613702833</v>
      </c>
      <c r="H325" s="11">
        <f t="shared" si="62"/>
        <v>9.2196121902004586E-5</v>
      </c>
      <c r="I325" s="11">
        <v>3.9750280510189893E-4</v>
      </c>
      <c r="J325" s="12">
        <f t="shared" si="69"/>
        <v>-6.4227788981158598E-5</v>
      </c>
      <c r="K325" s="38">
        <f t="shared" si="70"/>
        <v>8.7999999999999995E-2</v>
      </c>
      <c r="L325" s="38">
        <f t="shared" si="71"/>
        <v>3.7000000000000002E-3</v>
      </c>
      <c r="M325" s="38">
        <f t="shared" si="72"/>
        <v>9.169999999999999E-2</v>
      </c>
      <c r="N325" s="10">
        <f t="shared" si="73"/>
        <v>2642.8641220529744</v>
      </c>
      <c r="O325" s="13">
        <f t="shared" si="63"/>
        <v>1.3979847859569506E-5</v>
      </c>
      <c r="P325" s="43">
        <f t="shared" si="74"/>
        <v>14786.640491649858</v>
      </c>
      <c r="Q325" s="44">
        <f t="shared" si="64"/>
        <v>7.8216274042435077E-5</v>
      </c>
      <c r="R325" s="10">
        <v>697040.01</v>
      </c>
      <c r="S325" s="10">
        <v>36050.58</v>
      </c>
      <c r="T325" s="10">
        <v>0</v>
      </c>
      <c r="U325" s="10"/>
      <c r="V325" s="10">
        <v>62812.81</v>
      </c>
      <c r="W325" s="10">
        <v>2641.0699999999997</v>
      </c>
      <c r="X325" s="10">
        <f t="shared" si="65"/>
        <v>63005.019205499033</v>
      </c>
      <c r="Y325" s="10">
        <f t="shared" si="66"/>
        <v>2642.8641220529744</v>
      </c>
      <c r="Z325" s="10">
        <f t="shared" si="67"/>
        <v>14786.640491649858</v>
      </c>
      <c r="AA325" s="10"/>
      <c r="AB325" s="10"/>
      <c r="AC325" s="10"/>
      <c r="AD325" s="10"/>
      <c r="AE325" s="10"/>
      <c r="AF325" s="10"/>
      <c r="AG325" s="10"/>
      <c r="AH325" s="10"/>
      <c r="AI325" s="10"/>
    </row>
    <row r="326" spans="1:35" x14ac:dyDescent="0.55000000000000004">
      <c r="A326" s="3">
        <v>6883</v>
      </c>
      <c r="B326" s="3" t="s">
        <v>640</v>
      </c>
      <c r="C326" s="3" t="s">
        <v>571</v>
      </c>
      <c r="D326" s="9" t="s">
        <v>641</v>
      </c>
      <c r="E326" s="10">
        <f t="shared" si="60"/>
        <v>91404.878563319828</v>
      </c>
      <c r="F326" s="11">
        <f t="shared" si="61"/>
        <v>4.8350056488905794E-4</v>
      </c>
      <c r="G326" s="10">
        <f t="shared" si="68"/>
        <v>25285.952953727076</v>
      </c>
      <c r="H326" s="11">
        <f t="shared" si="62"/>
        <v>1.337540482417019E-4</v>
      </c>
      <c r="I326" s="11">
        <v>5.0166189327582585E-4</v>
      </c>
      <c r="J326" s="12">
        <f t="shared" si="69"/>
        <v>-1.816132838676791E-5</v>
      </c>
      <c r="K326" s="38">
        <f t="shared" si="70"/>
        <v>8.7999999999999995E-2</v>
      </c>
      <c r="L326" s="38">
        <f t="shared" si="71"/>
        <v>3.7000000000000002E-3</v>
      </c>
      <c r="M326" s="38">
        <f t="shared" si="72"/>
        <v>9.169999999999999E-2</v>
      </c>
      <c r="N326" s="10">
        <f t="shared" si="73"/>
        <v>3834.152834590554</v>
      </c>
      <c r="O326" s="13">
        <f t="shared" si="63"/>
        <v>2.0281357959589688E-5</v>
      </c>
      <c r="P326" s="43">
        <f t="shared" si="74"/>
        <v>21451.800119136522</v>
      </c>
      <c r="Q326" s="44">
        <f t="shared" si="64"/>
        <v>1.1347269028211221E-4</v>
      </c>
      <c r="R326" s="10">
        <v>1032262.67</v>
      </c>
      <c r="S326" s="10">
        <v>945.92</v>
      </c>
      <c r="T326" s="10">
        <v>0</v>
      </c>
      <c r="U326" s="10"/>
      <c r="V326" s="10">
        <v>91126.03</v>
      </c>
      <c r="W326" s="10">
        <v>3831.55</v>
      </c>
      <c r="X326" s="10">
        <f t="shared" si="65"/>
        <v>91404.878563319828</v>
      </c>
      <c r="Y326" s="10">
        <f t="shared" si="66"/>
        <v>3834.152834590554</v>
      </c>
      <c r="Z326" s="10">
        <f t="shared" si="67"/>
        <v>21451.800119136522</v>
      </c>
      <c r="AA326" s="10"/>
      <c r="AB326" s="10"/>
      <c r="AC326" s="10"/>
      <c r="AD326" s="10"/>
      <c r="AE326" s="10"/>
      <c r="AF326" s="10"/>
      <c r="AG326" s="10"/>
      <c r="AH326" s="10"/>
      <c r="AI326" s="10"/>
    </row>
    <row r="327" spans="1:35" x14ac:dyDescent="0.55000000000000004">
      <c r="A327" s="3">
        <v>6995</v>
      </c>
      <c r="B327" s="3" t="s">
        <v>642</v>
      </c>
      <c r="C327" s="3" t="s">
        <v>571</v>
      </c>
      <c r="D327" s="9" t="s">
        <v>643</v>
      </c>
      <c r="E327" s="10">
        <f t="shared" si="60"/>
        <v>27466.140865879053</v>
      </c>
      <c r="F327" s="11">
        <f t="shared" si="61"/>
        <v>1.4528649709627308E-4</v>
      </c>
      <c r="G327" s="10">
        <f t="shared" si="68"/>
        <v>7598.0774217956723</v>
      </c>
      <c r="H327" s="11">
        <f t="shared" si="62"/>
        <v>4.0191232494927528E-5</v>
      </c>
      <c r="I327" s="11">
        <v>1.4812596779001128E-4</v>
      </c>
      <c r="J327" s="12">
        <f t="shared" si="69"/>
        <v>-2.8394706937381951E-6</v>
      </c>
      <c r="K327" s="38">
        <f t="shared" si="70"/>
        <v>8.7999999999999995E-2</v>
      </c>
      <c r="L327" s="38">
        <f t="shared" si="71"/>
        <v>3.7000000000000002E-3</v>
      </c>
      <c r="M327" s="38">
        <f t="shared" si="72"/>
        <v>9.169999999999999E-2</v>
      </c>
      <c r="N327" s="10">
        <f t="shared" si="73"/>
        <v>1152.052076543192</v>
      </c>
      <c r="O327" s="13">
        <f t="shared" si="63"/>
        <v>6.0939617069167364E-6</v>
      </c>
      <c r="P327" s="43">
        <f t="shared" si="74"/>
        <v>6446.0253452524803</v>
      </c>
      <c r="Q327" s="44">
        <f t="shared" si="64"/>
        <v>3.4097270788010791E-5</v>
      </c>
      <c r="R327" s="10">
        <v>311162.44</v>
      </c>
      <c r="S327" s="10">
        <v>0</v>
      </c>
      <c r="T327" s="10">
        <v>0</v>
      </c>
      <c r="U327" s="10"/>
      <c r="V327" s="10">
        <v>27382.35</v>
      </c>
      <c r="W327" s="10">
        <v>1151.27</v>
      </c>
      <c r="X327" s="10">
        <f t="shared" si="65"/>
        <v>27466.140865879053</v>
      </c>
      <c r="Y327" s="10">
        <f t="shared" si="66"/>
        <v>1152.052076543192</v>
      </c>
      <c r="Z327" s="10">
        <f t="shared" si="67"/>
        <v>6446.0253452524803</v>
      </c>
      <c r="AA327" s="10"/>
      <c r="AB327" s="10"/>
      <c r="AC327" s="10"/>
      <c r="AD327" s="10"/>
      <c r="AE327" s="10"/>
      <c r="AF327" s="10"/>
      <c r="AG327" s="10"/>
      <c r="AH327" s="10"/>
      <c r="AI327" s="10"/>
    </row>
    <row r="328" spans="1:35" x14ac:dyDescent="0.55000000000000004">
      <c r="A328" s="3">
        <v>6884</v>
      </c>
      <c r="B328" s="3" t="s">
        <v>644</v>
      </c>
      <c r="C328" s="3" t="s">
        <v>571</v>
      </c>
      <c r="D328" s="9" t="s">
        <v>645</v>
      </c>
      <c r="E328" s="10">
        <f t="shared" si="60"/>
        <v>46538.284190984086</v>
      </c>
      <c r="F328" s="11">
        <f t="shared" si="61"/>
        <v>2.4617161631827755E-4</v>
      </c>
      <c r="G328" s="10">
        <f t="shared" si="68"/>
        <v>12874.129571887041</v>
      </c>
      <c r="H328" s="11">
        <f t="shared" si="62"/>
        <v>6.8099744984073752E-5</v>
      </c>
      <c r="I328" s="11">
        <v>2.328532641632472E-4</v>
      </c>
      <c r="J328" s="12">
        <f t="shared" si="69"/>
        <v>1.3318352155030353E-5</v>
      </c>
      <c r="K328" s="38">
        <f t="shared" si="70"/>
        <v>8.7999999999999995E-2</v>
      </c>
      <c r="L328" s="38">
        <f t="shared" si="71"/>
        <v>3.7000000000000002E-3</v>
      </c>
      <c r="M328" s="38">
        <f t="shared" si="72"/>
        <v>9.169999999999999E-2</v>
      </c>
      <c r="N328" s="10">
        <f t="shared" si="73"/>
        <v>1952.0651695917259</v>
      </c>
      <c r="O328" s="13">
        <f t="shared" si="63"/>
        <v>1.0325757520087169E-5</v>
      </c>
      <c r="P328" s="43">
        <f t="shared" si="74"/>
        <v>10922.064402295315</v>
      </c>
      <c r="Q328" s="44">
        <f t="shared" si="64"/>
        <v>5.777398746398658E-5</v>
      </c>
      <c r="R328" s="10">
        <v>487742</v>
      </c>
      <c r="S328" s="10">
        <v>7061.86</v>
      </c>
      <c r="T328" s="10">
        <v>0</v>
      </c>
      <c r="U328" s="10"/>
      <c r="V328" s="10">
        <v>46396.31</v>
      </c>
      <c r="W328" s="10">
        <v>1950.7399999999998</v>
      </c>
      <c r="X328" s="10">
        <f t="shared" si="65"/>
        <v>46538.284190984086</v>
      </c>
      <c r="Y328" s="10">
        <f t="shared" si="66"/>
        <v>1952.0651695917259</v>
      </c>
      <c r="Z328" s="10">
        <f t="shared" si="67"/>
        <v>10922.064402295315</v>
      </c>
      <c r="AA328" s="10"/>
      <c r="AB328" s="10"/>
      <c r="AC328" s="10"/>
      <c r="AD328" s="10"/>
      <c r="AE328" s="10"/>
      <c r="AF328" s="10"/>
      <c r="AG328" s="10"/>
      <c r="AH328" s="10"/>
      <c r="AI328" s="10"/>
    </row>
    <row r="329" spans="1:35" x14ac:dyDescent="0.55000000000000004">
      <c r="A329" s="3">
        <v>6885</v>
      </c>
      <c r="B329" s="3" t="s">
        <v>646</v>
      </c>
      <c r="C329" s="3" t="s">
        <v>571</v>
      </c>
      <c r="D329" s="9" t="s">
        <v>647</v>
      </c>
      <c r="E329" s="10">
        <f t="shared" si="60"/>
        <v>43663.16306840285</v>
      </c>
      <c r="F329" s="11">
        <f t="shared" si="61"/>
        <v>2.3096320831268626E-4</v>
      </c>
      <c r="G329" s="10">
        <f t="shared" si="68"/>
        <v>12078.976007760772</v>
      </c>
      <c r="H329" s="11">
        <f t="shared" si="62"/>
        <v>6.3893654417887291E-5</v>
      </c>
      <c r="I329" s="11">
        <v>2.6585308529487005E-4</v>
      </c>
      <c r="J329" s="12">
        <f t="shared" si="69"/>
        <v>-3.4889876982183783E-5</v>
      </c>
      <c r="K329" s="38">
        <f t="shared" si="70"/>
        <v>8.7999999999999995E-2</v>
      </c>
      <c r="L329" s="38">
        <f t="shared" si="71"/>
        <v>3.7000000000000002E-3</v>
      </c>
      <c r="M329" s="38">
        <f t="shared" si="72"/>
        <v>9.169999999999999E-2</v>
      </c>
      <c r="N329" s="10">
        <f t="shared" si="73"/>
        <v>1831.6734410407246</v>
      </c>
      <c r="O329" s="13">
        <f t="shared" si="63"/>
        <v>9.6889264266345891E-6</v>
      </c>
      <c r="P329" s="43">
        <f t="shared" si="74"/>
        <v>10247.302566720047</v>
      </c>
      <c r="Q329" s="44">
        <f t="shared" si="64"/>
        <v>5.42047279912527E-5</v>
      </c>
      <c r="R329" s="10">
        <v>491756.13</v>
      </c>
      <c r="S329" s="10">
        <v>53767.34</v>
      </c>
      <c r="T329" s="10">
        <v>0</v>
      </c>
      <c r="U329" s="10"/>
      <c r="V329" s="10">
        <v>43529.96</v>
      </c>
      <c r="W329" s="10">
        <v>1830.43</v>
      </c>
      <c r="X329" s="10">
        <f t="shared" si="65"/>
        <v>43663.16306840285</v>
      </c>
      <c r="Y329" s="10">
        <f t="shared" si="66"/>
        <v>1831.6734410407246</v>
      </c>
      <c r="Z329" s="10">
        <f t="shared" si="67"/>
        <v>10247.302566720047</v>
      </c>
      <c r="AA329" s="10"/>
      <c r="AB329" s="10"/>
      <c r="AC329" s="10"/>
      <c r="AD329" s="10"/>
      <c r="AE329" s="10"/>
      <c r="AF329" s="10"/>
      <c r="AG329" s="10"/>
      <c r="AH329" s="10"/>
      <c r="AI329" s="10"/>
    </row>
    <row r="330" spans="1:35" x14ac:dyDescent="0.55000000000000004">
      <c r="A330" s="3">
        <v>6886</v>
      </c>
      <c r="B330" s="3" t="s">
        <v>648</v>
      </c>
      <c r="C330" s="3" t="s">
        <v>571</v>
      </c>
      <c r="D330" s="9" t="s">
        <v>649</v>
      </c>
      <c r="E330" s="10">
        <f t="shared" si="60"/>
        <v>46846.243681993525</v>
      </c>
      <c r="F330" s="11">
        <f t="shared" si="61"/>
        <v>2.4780061676339996E-4</v>
      </c>
      <c r="G330" s="10">
        <f t="shared" si="68"/>
        <v>12959.353338694502</v>
      </c>
      <c r="H330" s="11">
        <f t="shared" si="62"/>
        <v>6.8550549580513706E-5</v>
      </c>
      <c r="I330" s="11">
        <v>2.4634037365087777E-4</v>
      </c>
      <c r="J330" s="12">
        <f t="shared" si="69"/>
        <v>1.4602431125221955E-6</v>
      </c>
      <c r="K330" s="38">
        <f t="shared" si="70"/>
        <v>8.7999999999999995E-2</v>
      </c>
      <c r="L330" s="38">
        <f t="shared" si="71"/>
        <v>3.7000000000000002E-3</v>
      </c>
      <c r="M330" s="38">
        <f t="shared" si="72"/>
        <v>9.169999999999999E-2</v>
      </c>
      <c r="N330" s="10">
        <f t="shared" si="73"/>
        <v>1965.0139599453955</v>
      </c>
      <c r="O330" s="13">
        <f t="shared" si="63"/>
        <v>1.0394252195087388E-5</v>
      </c>
      <c r="P330" s="43">
        <f t="shared" si="74"/>
        <v>10994.339378749106</v>
      </c>
      <c r="Q330" s="44">
        <f t="shared" si="64"/>
        <v>5.8156297385426313E-5</v>
      </c>
      <c r="R330" s="10">
        <v>530718.48</v>
      </c>
      <c r="S330" s="10">
        <v>122225.9</v>
      </c>
      <c r="T330" s="10">
        <v>0</v>
      </c>
      <c r="U330" s="10"/>
      <c r="V330" s="10">
        <v>46703.33</v>
      </c>
      <c r="W330" s="10">
        <v>1963.68</v>
      </c>
      <c r="X330" s="10">
        <f t="shared" si="65"/>
        <v>46846.243681993525</v>
      </c>
      <c r="Y330" s="10">
        <f t="shared" si="66"/>
        <v>1965.0139599453955</v>
      </c>
      <c r="Z330" s="10">
        <f t="shared" si="67"/>
        <v>10994.339378749106</v>
      </c>
      <c r="AA330" s="10"/>
      <c r="AB330" s="10"/>
      <c r="AC330" s="10"/>
      <c r="AD330" s="10"/>
      <c r="AE330" s="10"/>
      <c r="AF330" s="10"/>
      <c r="AG330" s="10"/>
      <c r="AH330" s="10"/>
      <c r="AI330" s="10"/>
    </row>
    <row r="331" spans="1:35" x14ac:dyDescent="0.55000000000000004">
      <c r="A331" s="3">
        <v>6887</v>
      </c>
      <c r="B331" s="3" t="s">
        <v>650</v>
      </c>
      <c r="C331" s="3" t="s">
        <v>571</v>
      </c>
      <c r="D331" s="9" t="s">
        <v>651</v>
      </c>
      <c r="E331" s="10">
        <f t="shared" ref="E331:E394" si="75">X331</f>
        <v>19735.035608420141</v>
      </c>
      <c r="F331" s="11">
        <f t="shared" ref="F331:F394" si="76">E331/($E$585+$G$585)</f>
        <v>1.0439159282036301E-4</v>
      </c>
      <c r="G331" s="10">
        <f t="shared" si="68"/>
        <v>5459.3851057498932</v>
      </c>
      <c r="H331" s="11">
        <f t="shared" ref="H331:H394" si="77">G331/($E$585+$G$585)</f>
        <v>2.8878281160325758E-5</v>
      </c>
      <c r="I331" s="11">
        <v>1.0757859868705874E-4</v>
      </c>
      <c r="J331" s="12">
        <f t="shared" si="69"/>
        <v>-3.1870058666957283E-6</v>
      </c>
      <c r="K331" s="38">
        <f t="shared" si="70"/>
        <v>8.7999999999999995E-2</v>
      </c>
      <c r="L331" s="38">
        <f t="shared" si="71"/>
        <v>3.7000000000000002E-3</v>
      </c>
      <c r="M331" s="38">
        <f t="shared" si="72"/>
        <v>9.169999999999999E-2</v>
      </c>
      <c r="N331" s="10">
        <f t="shared" si="73"/>
        <v>827.77193728429813</v>
      </c>
      <c r="O331" s="13">
        <f t="shared" ref="O331:O394" si="78">N331/($E$585+$G$585)</f>
        <v>4.3786306110457094E-6</v>
      </c>
      <c r="P331" s="43">
        <f t="shared" si="74"/>
        <v>4631.6131684655948</v>
      </c>
      <c r="Q331" s="44">
        <f t="shared" ref="Q331:Q394" si="79">P331/($E$585+$G$585)</f>
        <v>2.4499650549280045E-5</v>
      </c>
      <c r="R331" s="10">
        <v>223577.45</v>
      </c>
      <c r="S331" s="10">
        <v>928.7</v>
      </c>
      <c r="T331" s="10">
        <v>0</v>
      </c>
      <c r="U331" s="10"/>
      <c r="V331" s="10">
        <v>19674.830000000002</v>
      </c>
      <c r="W331" s="10">
        <v>827.21</v>
      </c>
      <c r="X331" s="10">
        <f t="shared" ref="X331:X394" si="80">V331/$V$585*$X$586</f>
        <v>19735.035608420141</v>
      </c>
      <c r="Y331" s="10">
        <f t="shared" ref="Y331:Y394" si="81">W331/$W$586*$Y$586</f>
        <v>827.77193728429813</v>
      </c>
      <c r="Z331" s="10">
        <f t="shared" ref="Z331:Z394" si="82">V331/$V$585*$Z$586</f>
        <v>4631.6131684655948</v>
      </c>
      <c r="AA331" s="10"/>
      <c r="AB331" s="10"/>
      <c r="AC331" s="10"/>
      <c r="AD331" s="10"/>
      <c r="AE331" s="10"/>
      <c r="AF331" s="10"/>
      <c r="AG331" s="10"/>
      <c r="AH331" s="10"/>
      <c r="AI331" s="10"/>
    </row>
    <row r="332" spans="1:35" x14ac:dyDescent="0.55000000000000004">
      <c r="A332" s="3">
        <v>6363</v>
      </c>
      <c r="B332" s="3" t="s">
        <v>652</v>
      </c>
      <c r="C332" s="3" t="s">
        <v>571</v>
      </c>
      <c r="D332" s="9" t="s">
        <v>653</v>
      </c>
      <c r="E332" s="10">
        <f t="shared" si="75"/>
        <v>582.57726655683518</v>
      </c>
      <c r="F332" s="11">
        <f t="shared" si="76"/>
        <v>3.0816346118399413E-6</v>
      </c>
      <c r="G332" s="10">
        <f t="shared" ref="G332:G395" si="83">Y332+Z332</f>
        <v>161.22161932101005</v>
      </c>
      <c r="H332" s="11">
        <f t="shared" si="77"/>
        <v>8.528072597354572E-7</v>
      </c>
      <c r="I332" s="11">
        <v>3.2683063274917402E-6</v>
      </c>
      <c r="J332" s="12">
        <f t="shared" ref="J332:J395" si="84">F332-I332</f>
        <v>-1.8667171565179888E-7</v>
      </c>
      <c r="K332" s="38">
        <f t="shared" ref="K332:K395" si="85">IF(OR($C332="City",$C332="County",$C332="Other Local Government",$C332="Consolidated Government"),0.0907,IF(OR($C332="School District"),0.088,IF(OR($C332="State Agency",$C332="University"),0.0917,)))</f>
        <v>8.7999999999999995E-2</v>
      </c>
      <c r="L332" s="38">
        <f t="shared" ref="L332:L395" si="86">IF(OR($C332="City",$C332="County",$C332="Other Local Government",$C332="Consolidated Government"),0.001,IF(OR($C332="School District"),0.0037,IF(OR($C332="State Agency",$C332="University"),0,)))</f>
        <v>3.7000000000000002E-3</v>
      </c>
      <c r="M332" s="38">
        <f t="shared" ref="M332:M395" si="87">K332+L332</f>
        <v>9.169999999999999E-2</v>
      </c>
      <c r="N332" s="10">
        <f t="shared" ref="N332:N395" si="88">Y332</f>
        <v>24.49662966443783</v>
      </c>
      <c r="O332" s="13">
        <f t="shared" si="78"/>
        <v>1.2957879783658197E-7</v>
      </c>
      <c r="P332" s="43">
        <f t="shared" ref="P332:P395" si="89">Z332</f>
        <v>136.72498965657223</v>
      </c>
      <c r="Q332" s="44">
        <f t="shared" si="79"/>
        <v>7.2322846189887531E-7</v>
      </c>
      <c r="R332" s="10">
        <v>6600</v>
      </c>
      <c r="S332" s="10">
        <v>0</v>
      </c>
      <c r="T332" s="10">
        <v>0</v>
      </c>
      <c r="U332" s="10"/>
      <c r="V332" s="10">
        <v>580.79999999999995</v>
      </c>
      <c r="W332" s="10">
        <v>24.48</v>
      </c>
      <c r="X332" s="10">
        <f t="shared" si="80"/>
        <v>582.57726655683518</v>
      </c>
      <c r="Y332" s="10">
        <f t="shared" si="81"/>
        <v>24.49662966443783</v>
      </c>
      <c r="Z332" s="10">
        <f t="shared" si="82"/>
        <v>136.72498965657223</v>
      </c>
      <c r="AA332" s="10"/>
      <c r="AB332" s="10"/>
      <c r="AC332" s="10"/>
      <c r="AD332" s="10"/>
      <c r="AE332" s="10"/>
      <c r="AF332" s="10"/>
      <c r="AG332" s="10"/>
      <c r="AH332" s="10"/>
      <c r="AI332" s="10"/>
    </row>
    <row r="333" spans="1:35" x14ac:dyDescent="0.55000000000000004">
      <c r="A333" s="3">
        <v>6982</v>
      </c>
      <c r="B333" s="3" t="s">
        <v>654</v>
      </c>
      <c r="C333" s="3" t="s">
        <v>571</v>
      </c>
      <c r="D333" s="9" t="s">
        <v>655</v>
      </c>
      <c r="E333" s="10">
        <f t="shared" si="75"/>
        <v>20550.653812200031</v>
      </c>
      <c r="F333" s="11">
        <f t="shared" si="76"/>
        <v>1.0870593433538612E-4</v>
      </c>
      <c r="G333" s="10">
        <f t="shared" si="83"/>
        <v>5685.0256779689289</v>
      </c>
      <c r="H333" s="11">
        <f t="shared" si="77"/>
        <v>3.0071842662124788E-5</v>
      </c>
      <c r="I333" s="11">
        <v>1.1154732872078823E-4</v>
      </c>
      <c r="J333" s="12">
        <f t="shared" si="84"/>
        <v>-2.8413943854021118E-6</v>
      </c>
      <c r="K333" s="38">
        <f t="shared" si="85"/>
        <v>8.7999999999999995E-2</v>
      </c>
      <c r="L333" s="38">
        <f t="shared" si="86"/>
        <v>3.7000000000000002E-3</v>
      </c>
      <c r="M333" s="38">
        <f t="shared" si="87"/>
        <v>9.169999999999999E-2</v>
      </c>
      <c r="N333" s="10">
        <f t="shared" si="88"/>
        <v>861.9951699037332</v>
      </c>
      <c r="O333" s="13">
        <f t="shared" si="78"/>
        <v>4.5596598139056395E-6</v>
      </c>
      <c r="P333" s="43">
        <f t="shared" si="89"/>
        <v>4823.030508065196</v>
      </c>
      <c r="Q333" s="44">
        <f t="shared" si="79"/>
        <v>2.5512182848219149E-5</v>
      </c>
      <c r="R333" s="10">
        <v>232817.93</v>
      </c>
      <c r="S333" s="10">
        <v>59422.559999999998</v>
      </c>
      <c r="T333" s="10">
        <v>0</v>
      </c>
      <c r="U333" s="10"/>
      <c r="V333" s="10">
        <v>20487.96</v>
      </c>
      <c r="W333" s="10">
        <v>861.41</v>
      </c>
      <c r="X333" s="10">
        <f t="shared" si="80"/>
        <v>20550.653812200031</v>
      </c>
      <c r="Y333" s="10">
        <f t="shared" si="81"/>
        <v>861.9951699037332</v>
      </c>
      <c r="Z333" s="10">
        <f t="shared" si="82"/>
        <v>4823.030508065196</v>
      </c>
      <c r="AA333" s="10"/>
      <c r="AB333" s="10"/>
      <c r="AC333" s="10"/>
      <c r="AD333" s="10"/>
      <c r="AE333" s="10"/>
      <c r="AF333" s="10"/>
      <c r="AG333" s="10"/>
      <c r="AH333" s="10"/>
      <c r="AI333" s="10"/>
    </row>
    <row r="334" spans="1:35" x14ac:dyDescent="0.55000000000000004">
      <c r="A334" s="3">
        <v>6362</v>
      </c>
      <c r="B334" s="3" t="s">
        <v>656</v>
      </c>
      <c r="C334" s="3" t="s">
        <v>571</v>
      </c>
      <c r="D334" s="9" t="s">
        <v>657</v>
      </c>
      <c r="E334" s="10">
        <f t="shared" si="75"/>
        <v>2202.8803197683524</v>
      </c>
      <c r="F334" s="11">
        <f t="shared" si="76"/>
        <v>1.1652483934466952E-5</v>
      </c>
      <c r="G334" s="10">
        <f t="shared" si="83"/>
        <v>609.40645608495277</v>
      </c>
      <c r="H334" s="11">
        <f t="shared" si="77"/>
        <v>3.223551854073071E-6</v>
      </c>
      <c r="I334" s="11">
        <v>1.1776650824916392E-5</v>
      </c>
      <c r="J334" s="12">
        <f t="shared" si="84"/>
        <v>-1.2416689044944031E-7</v>
      </c>
      <c r="K334" s="38">
        <f t="shared" si="85"/>
        <v>8.7999999999999995E-2</v>
      </c>
      <c r="L334" s="38">
        <f t="shared" si="86"/>
        <v>3.7000000000000002E-3</v>
      </c>
      <c r="M334" s="38">
        <f t="shared" si="87"/>
        <v>9.169999999999999E-2</v>
      </c>
      <c r="N334" s="10">
        <f t="shared" si="88"/>
        <v>92.412734865638626</v>
      </c>
      <c r="O334" s="13">
        <f t="shared" si="78"/>
        <v>4.8883178023726893E-7</v>
      </c>
      <c r="P334" s="43">
        <f t="shared" si="89"/>
        <v>516.99372121931412</v>
      </c>
      <c r="Q334" s="44">
        <f t="shared" si="79"/>
        <v>2.7347200738358018E-6</v>
      </c>
      <c r="R334" s="10">
        <v>24956.5</v>
      </c>
      <c r="S334" s="10">
        <v>0</v>
      </c>
      <c r="T334" s="10">
        <v>0</v>
      </c>
      <c r="U334" s="10"/>
      <c r="V334" s="10">
        <v>2196.16</v>
      </c>
      <c r="W334" s="10">
        <v>92.35</v>
      </c>
      <c r="X334" s="10">
        <f t="shared" si="80"/>
        <v>2202.8803197683524</v>
      </c>
      <c r="Y334" s="10">
        <f t="shared" si="81"/>
        <v>92.412734865638626</v>
      </c>
      <c r="Z334" s="10">
        <f t="shared" si="82"/>
        <v>516.99372121931412</v>
      </c>
      <c r="AA334" s="10"/>
      <c r="AB334" s="10"/>
      <c r="AC334" s="10"/>
      <c r="AD334" s="10"/>
      <c r="AE334" s="10"/>
      <c r="AF334" s="10"/>
      <c r="AG334" s="10"/>
      <c r="AH334" s="10"/>
      <c r="AI334" s="10"/>
    </row>
    <row r="335" spans="1:35" x14ac:dyDescent="0.55000000000000004">
      <c r="A335" s="3">
        <v>6889</v>
      </c>
      <c r="B335" s="3" t="s">
        <v>658</v>
      </c>
      <c r="C335" s="3" t="s">
        <v>571</v>
      </c>
      <c r="D335" s="9" t="s">
        <v>659</v>
      </c>
      <c r="E335" s="10">
        <f t="shared" si="75"/>
        <v>10958.069747447424</v>
      </c>
      <c r="F335" s="11">
        <f t="shared" si="76"/>
        <v>5.7964443433008089E-5</v>
      </c>
      <c r="G335" s="10">
        <f t="shared" si="83"/>
        <v>3031.4301481230564</v>
      </c>
      <c r="H335" s="11">
        <f t="shared" si="77"/>
        <v>1.6035229323387487E-5</v>
      </c>
      <c r="I335" s="11">
        <v>6.5620759575521809E-5</v>
      </c>
      <c r="J335" s="12">
        <f t="shared" si="84"/>
        <v>-7.6563161425137206E-6</v>
      </c>
      <c r="K335" s="38">
        <f t="shared" si="85"/>
        <v>8.7999999999999995E-2</v>
      </c>
      <c r="L335" s="38">
        <f t="shared" si="86"/>
        <v>3.7000000000000002E-3</v>
      </c>
      <c r="M335" s="38">
        <f t="shared" si="87"/>
        <v>9.169999999999999E-2</v>
      </c>
      <c r="N335" s="10">
        <f t="shared" si="88"/>
        <v>459.68205755526168</v>
      </c>
      <c r="O335" s="13">
        <f t="shared" si="78"/>
        <v>2.4315609625077884E-6</v>
      </c>
      <c r="P335" s="43">
        <f t="shared" si="89"/>
        <v>2571.7480905677949</v>
      </c>
      <c r="Q335" s="44">
        <f t="shared" si="79"/>
        <v>1.3603668360879699E-5</v>
      </c>
      <c r="R335" s="10">
        <v>124144.33</v>
      </c>
      <c r="S335" s="10">
        <v>0</v>
      </c>
      <c r="T335" s="10">
        <v>0</v>
      </c>
      <c r="U335" s="10"/>
      <c r="V335" s="10">
        <v>10924.64</v>
      </c>
      <c r="W335" s="10">
        <v>459.37</v>
      </c>
      <c r="X335" s="10">
        <f t="shared" si="80"/>
        <v>10958.069747447424</v>
      </c>
      <c r="Y335" s="10">
        <f t="shared" si="81"/>
        <v>459.68205755526168</v>
      </c>
      <c r="Z335" s="10">
        <f t="shared" si="82"/>
        <v>2571.7480905677949</v>
      </c>
      <c r="AA335" s="10"/>
      <c r="AB335" s="10"/>
      <c r="AC335" s="10"/>
      <c r="AD335" s="10"/>
      <c r="AE335" s="10"/>
      <c r="AF335" s="10"/>
      <c r="AG335" s="10"/>
      <c r="AH335" s="10"/>
      <c r="AI335" s="10"/>
    </row>
    <row r="336" spans="1:35" x14ac:dyDescent="0.55000000000000004">
      <c r="A336" s="3">
        <v>6412</v>
      </c>
      <c r="B336" s="3" t="s">
        <v>660</v>
      </c>
      <c r="C336" s="3" t="s">
        <v>571</v>
      </c>
      <c r="D336" s="9" t="s">
        <v>661</v>
      </c>
      <c r="E336" s="10">
        <f t="shared" si="75"/>
        <v>1507.6393504228402</v>
      </c>
      <c r="F336" s="11">
        <f t="shared" si="76"/>
        <v>7.9748968439736671E-6</v>
      </c>
      <c r="G336" s="10">
        <f t="shared" si="83"/>
        <v>417.07063329900012</v>
      </c>
      <c r="H336" s="11">
        <f t="shared" si="77"/>
        <v>2.206161093020981E-6</v>
      </c>
      <c r="I336" s="11">
        <v>1.1636926227616772E-5</v>
      </c>
      <c r="J336" s="12">
        <f t="shared" si="84"/>
        <v>-3.6620293836431049E-6</v>
      </c>
      <c r="K336" s="38">
        <f t="shared" si="85"/>
        <v>8.7999999999999995E-2</v>
      </c>
      <c r="L336" s="38">
        <f t="shared" si="86"/>
        <v>3.7000000000000002E-3</v>
      </c>
      <c r="M336" s="38">
        <f t="shared" si="87"/>
        <v>9.169999999999999E-2</v>
      </c>
      <c r="N336" s="10">
        <f t="shared" si="88"/>
        <v>63.242932793810084</v>
      </c>
      <c r="O336" s="13">
        <f t="shared" si="78"/>
        <v>3.3453349768267891E-7</v>
      </c>
      <c r="P336" s="43">
        <f t="shared" si="89"/>
        <v>353.82770050519002</v>
      </c>
      <c r="Q336" s="44">
        <f t="shared" si="79"/>
        <v>1.8716275953383018E-6</v>
      </c>
      <c r="R336" s="10">
        <v>17080</v>
      </c>
      <c r="S336" s="10">
        <v>0</v>
      </c>
      <c r="T336" s="10">
        <v>0</v>
      </c>
      <c r="U336" s="10"/>
      <c r="V336" s="10">
        <v>1503.04</v>
      </c>
      <c r="W336" s="10">
        <v>63.2</v>
      </c>
      <c r="X336" s="10">
        <f t="shared" si="80"/>
        <v>1507.6393504228402</v>
      </c>
      <c r="Y336" s="10">
        <f t="shared" si="81"/>
        <v>63.242932793810084</v>
      </c>
      <c r="Z336" s="10">
        <f t="shared" si="82"/>
        <v>353.82770050519002</v>
      </c>
      <c r="AA336" s="10"/>
      <c r="AB336" s="10"/>
      <c r="AC336" s="10"/>
      <c r="AD336" s="10"/>
      <c r="AE336" s="10"/>
      <c r="AF336" s="10"/>
      <c r="AG336" s="10"/>
      <c r="AH336" s="10"/>
      <c r="AI336" s="10"/>
    </row>
    <row r="337" spans="1:35" x14ac:dyDescent="0.55000000000000004">
      <c r="A337" s="3">
        <v>7026</v>
      </c>
      <c r="B337" s="3" t="s">
        <v>662</v>
      </c>
      <c r="C337" s="3" t="s">
        <v>571</v>
      </c>
      <c r="D337" s="9" t="s">
        <v>663</v>
      </c>
      <c r="E337" s="10">
        <f t="shared" si="75"/>
        <v>19209.241570272025</v>
      </c>
      <c r="F337" s="11">
        <f t="shared" si="76"/>
        <v>1.0161032207797257E-4</v>
      </c>
      <c r="G337" s="10">
        <f t="shared" si="83"/>
        <v>5314.0316610392265</v>
      </c>
      <c r="H337" s="11">
        <f t="shared" si="77"/>
        <v>2.8109411120446068E-5</v>
      </c>
      <c r="I337" s="11">
        <v>1.1077166869292758E-4</v>
      </c>
      <c r="J337" s="12">
        <f t="shared" si="84"/>
        <v>-9.1613466149550158E-6</v>
      </c>
      <c r="K337" s="38">
        <f t="shared" si="85"/>
        <v>8.7999999999999995E-2</v>
      </c>
      <c r="L337" s="38">
        <f t="shared" si="86"/>
        <v>3.7000000000000002E-3</v>
      </c>
      <c r="M337" s="38">
        <f t="shared" si="87"/>
        <v>9.169999999999999E-2</v>
      </c>
      <c r="N337" s="10">
        <f t="shared" si="88"/>
        <v>805.81703308340889</v>
      </c>
      <c r="O337" s="13">
        <f t="shared" si="78"/>
        <v>4.2624966721349815E-6</v>
      </c>
      <c r="P337" s="43">
        <f t="shared" si="89"/>
        <v>4508.2146279558174</v>
      </c>
      <c r="Q337" s="44">
        <f t="shared" si="79"/>
        <v>2.3846914448311085E-5</v>
      </c>
      <c r="R337" s="10">
        <v>217620.81</v>
      </c>
      <c r="S337" s="10">
        <v>0</v>
      </c>
      <c r="T337" s="10">
        <v>0</v>
      </c>
      <c r="U337" s="10"/>
      <c r="V337" s="10">
        <v>19150.64</v>
      </c>
      <c r="W337" s="10">
        <v>805.27</v>
      </c>
      <c r="X337" s="10">
        <f t="shared" si="80"/>
        <v>19209.241570272025</v>
      </c>
      <c r="Y337" s="10">
        <f t="shared" si="81"/>
        <v>805.81703308340889</v>
      </c>
      <c r="Z337" s="10">
        <f t="shared" si="82"/>
        <v>4508.2146279558174</v>
      </c>
      <c r="AA337" s="10"/>
      <c r="AB337" s="10"/>
      <c r="AC337" s="10"/>
      <c r="AD337" s="10"/>
      <c r="AE337" s="10"/>
      <c r="AF337" s="10"/>
      <c r="AG337" s="10"/>
      <c r="AH337" s="10"/>
      <c r="AI337" s="10"/>
    </row>
    <row r="338" spans="1:35" x14ac:dyDescent="0.55000000000000004">
      <c r="A338" s="3">
        <v>6891</v>
      </c>
      <c r="B338" s="3" t="s">
        <v>664</v>
      </c>
      <c r="C338" s="3" t="s">
        <v>571</v>
      </c>
      <c r="D338" s="9" t="s">
        <v>665</v>
      </c>
      <c r="E338" s="10">
        <f t="shared" si="75"/>
        <v>61232.200874429451</v>
      </c>
      <c r="F338" s="11">
        <f t="shared" si="76"/>
        <v>3.2389741310883947E-4</v>
      </c>
      <c r="G338" s="10">
        <f t="shared" si="83"/>
        <v>16939.031575687295</v>
      </c>
      <c r="H338" s="11">
        <f t="shared" si="77"/>
        <v>8.9601687177395375E-5</v>
      </c>
      <c r="I338" s="11">
        <v>3.1150684539957724E-4</v>
      </c>
      <c r="J338" s="12">
        <f t="shared" si="84"/>
        <v>1.2390567709262231E-5</v>
      </c>
      <c r="K338" s="38">
        <f t="shared" si="85"/>
        <v>8.7999999999999995E-2</v>
      </c>
      <c r="L338" s="38">
        <f t="shared" si="86"/>
        <v>3.7000000000000002E-3</v>
      </c>
      <c r="M338" s="38">
        <f t="shared" si="87"/>
        <v>9.169999999999999E-2</v>
      </c>
      <c r="N338" s="10">
        <f t="shared" si="88"/>
        <v>2568.4536080886128</v>
      </c>
      <c r="O338" s="13">
        <f t="shared" si="78"/>
        <v>1.3586241674637801E-5</v>
      </c>
      <c r="P338" s="43">
        <f t="shared" si="89"/>
        <v>14370.577967598683</v>
      </c>
      <c r="Q338" s="44">
        <f t="shared" si="79"/>
        <v>7.6015445502757579E-5</v>
      </c>
      <c r="R338" s="10">
        <v>684697.78</v>
      </c>
      <c r="S338" s="10">
        <v>41096.78</v>
      </c>
      <c r="T338" s="10">
        <v>0</v>
      </c>
      <c r="U338" s="10"/>
      <c r="V338" s="10">
        <v>61045.4</v>
      </c>
      <c r="W338" s="10">
        <v>2566.7100000000005</v>
      </c>
      <c r="X338" s="10">
        <f t="shared" si="80"/>
        <v>61232.200874429451</v>
      </c>
      <c r="Y338" s="10">
        <f t="shared" si="81"/>
        <v>2568.4536080886128</v>
      </c>
      <c r="Z338" s="10">
        <f t="shared" si="82"/>
        <v>14370.577967598683</v>
      </c>
      <c r="AA338" s="10"/>
      <c r="AB338" s="10"/>
      <c r="AC338" s="10"/>
      <c r="AD338" s="10"/>
      <c r="AE338" s="10"/>
      <c r="AF338" s="10"/>
      <c r="AG338" s="10"/>
      <c r="AH338" s="10"/>
      <c r="AI338" s="10"/>
    </row>
    <row r="339" spans="1:35" x14ac:dyDescent="0.55000000000000004">
      <c r="A339" s="3">
        <v>6893</v>
      </c>
      <c r="B339" s="3" t="s">
        <v>666</v>
      </c>
      <c r="C339" s="3" t="s">
        <v>571</v>
      </c>
      <c r="D339" s="9" t="s">
        <v>667</v>
      </c>
      <c r="E339" s="10">
        <f t="shared" si="75"/>
        <v>96911.387251318665</v>
      </c>
      <c r="F339" s="11">
        <f t="shared" si="76"/>
        <v>5.126281136923703E-4</v>
      </c>
      <c r="G339" s="10">
        <f t="shared" si="83"/>
        <v>26809.251625029428</v>
      </c>
      <c r="H339" s="11">
        <f t="shared" si="77"/>
        <v>1.4181177754068262E-4</v>
      </c>
      <c r="I339" s="11">
        <v>5.4126292788309277E-4</v>
      </c>
      <c r="J339" s="12">
        <f t="shared" si="84"/>
        <v>-2.8634814190722476E-5</v>
      </c>
      <c r="K339" s="38">
        <f t="shared" si="85"/>
        <v>8.7999999999999995E-2</v>
      </c>
      <c r="L339" s="38">
        <f t="shared" si="86"/>
        <v>3.7000000000000002E-3</v>
      </c>
      <c r="M339" s="38">
        <f t="shared" si="87"/>
        <v>9.169999999999999E-2</v>
      </c>
      <c r="N339" s="10">
        <f t="shared" si="88"/>
        <v>4065.1296343922509</v>
      </c>
      <c r="O339" s="13">
        <f t="shared" si="78"/>
        <v>2.1503146281347852E-5</v>
      </c>
      <c r="P339" s="43">
        <f t="shared" si="89"/>
        <v>22744.121990637177</v>
      </c>
      <c r="Q339" s="44">
        <f t="shared" si="79"/>
        <v>1.2030863125933478E-4</v>
      </c>
      <c r="R339" s="10">
        <v>1076572.8700000001</v>
      </c>
      <c r="S339" s="10">
        <v>1750</v>
      </c>
      <c r="T339" s="10">
        <v>0</v>
      </c>
      <c r="U339" s="10"/>
      <c r="V339" s="10">
        <v>96615.739999999991</v>
      </c>
      <c r="W339" s="10">
        <v>4062.37</v>
      </c>
      <c r="X339" s="10">
        <f t="shared" si="80"/>
        <v>96911.387251318665</v>
      </c>
      <c r="Y339" s="10">
        <f t="shared" si="81"/>
        <v>4065.1296343922509</v>
      </c>
      <c r="Z339" s="10">
        <f t="shared" si="82"/>
        <v>22744.121990637177</v>
      </c>
      <c r="AA339" s="10"/>
      <c r="AB339" s="10"/>
      <c r="AC339" s="10"/>
      <c r="AD339" s="10"/>
      <c r="AE339" s="10"/>
      <c r="AF339" s="10"/>
      <c r="AG339" s="10"/>
      <c r="AH339" s="10"/>
      <c r="AI339" s="10"/>
    </row>
    <row r="340" spans="1:35" x14ac:dyDescent="0.55000000000000004">
      <c r="A340" s="3">
        <v>6406</v>
      </c>
      <c r="B340" s="3" t="s">
        <v>668</v>
      </c>
      <c r="C340" s="3" t="s">
        <v>571</v>
      </c>
      <c r="D340" s="9" t="s">
        <v>669</v>
      </c>
      <c r="E340" s="10">
        <f t="shared" si="75"/>
        <v>1353.0176464976748</v>
      </c>
      <c r="F340" s="11">
        <f t="shared" si="76"/>
        <v>7.1570008807933531E-6</v>
      </c>
      <c r="G340" s="10">
        <f t="shared" si="83"/>
        <v>374.29808195648019</v>
      </c>
      <c r="H340" s="11">
        <f t="shared" si="77"/>
        <v>1.9799089163220276E-6</v>
      </c>
      <c r="I340" s="11">
        <v>1.3176429060046507E-5</v>
      </c>
      <c r="J340" s="12">
        <f t="shared" si="84"/>
        <v>-6.0194281792531538E-6</v>
      </c>
      <c r="K340" s="38">
        <f t="shared" si="85"/>
        <v>8.7999999999999995E-2</v>
      </c>
      <c r="L340" s="38">
        <f t="shared" si="86"/>
        <v>3.7000000000000002E-3</v>
      </c>
      <c r="M340" s="38">
        <f t="shared" si="87"/>
        <v>9.169999999999999E-2</v>
      </c>
      <c r="N340" s="10">
        <f t="shared" si="88"/>
        <v>56.758530823811832</v>
      </c>
      <c r="O340" s="13">
        <f t="shared" si="78"/>
        <v>3.0023322766711308E-7</v>
      </c>
      <c r="P340" s="43">
        <f t="shared" si="89"/>
        <v>317.53955113266835</v>
      </c>
      <c r="Q340" s="44">
        <f t="shared" si="79"/>
        <v>1.6796756886549143E-6</v>
      </c>
      <c r="R340" s="10">
        <v>15328.22</v>
      </c>
      <c r="S340" s="10">
        <v>0</v>
      </c>
      <c r="T340" s="10">
        <v>0</v>
      </c>
      <c r="U340" s="10"/>
      <c r="V340" s="10">
        <v>1348.89</v>
      </c>
      <c r="W340" s="10">
        <v>56.72</v>
      </c>
      <c r="X340" s="10">
        <f t="shared" si="80"/>
        <v>1353.0176464976748</v>
      </c>
      <c r="Y340" s="10">
        <f t="shared" si="81"/>
        <v>56.758530823811832</v>
      </c>
      <c r="Z340" s="10">
        <f t="shared" si="82"/>
        <v>317.53955113266835</v>
      </c>
      <c r="AA340" s="10"/>
      <c r="AB340" s="10"/>
      <c r="AC340" s="10"/>
      <c r="AD340" s="10"/>
      <c r="AE340" s="10"/>
      <c r="AF340" s="10"/>
      <c r="AG340" s="10"/>
      <c r="AH340" s="10"/>
      <c r="AI340" s="10"/>
    </row>
    <row r="341" spans="1:35" x14ac:dyDescent="0.55000000000000004">
      <c r="A341" s="3">
        <v>6890</v>
      </c>
      <c r="B341" s="3" t="s">
        <v>670</v>
      </c>
      <c r="C341" s="3" t="s">
        <v>571</v>
      </c>
      <c r="D341" s="9" t="s">
        <v>671</v>
      </c>
      <c r="E341" s="10">
        <f t="shared" si="75"/>
        <v>8942.0294198304855</v>
      </c>
      <c r="F341" s="11">
        <f t="shared" si="76"/>
        <v>4.7300279194042896E-5</v>
      </c>
      <c r="G341" s="10">
        <f t="shared" si="83"/>
        <v>2473.6984599107022</v>
      </c>
      <c r="H341" s="11">
        <f t="shared" si="77"/>
        <v>1.3085019328628898E-5</v>
      </c>
      <c r="I341" s="11">
        <v>3.8431016956419543E-5</v>
      </c>
      <c r="J341" s="12">
        <f t="shared" si="84"/>
        <v>8.8692622376233528E-6</v>
      </c>
      <c r="K341" s="38">
        <f t="shared" si="85"/>
        <v>8.7999999999999995E-2</v>
      </c>
      <c r="L341" s="38">
        <f t="shared" si="86"/>
        <v>3.7000000000000002E-3</v>
      </c>
      <c r="M341" s="38">
        <f t="shared" si="87"/>
        <v>9.169999999999999E-2</v>
      </c>
      <c r="N341" s="10">
        <f t="shared" si="88"/>
        <v>375.09463494354065</v>
      </c>
      <c r="O341" s="13">
        <f t="shared" si="78"/>
        <v>1.9841224093572049E-6</v>
      </c>
      <c r="P341" s="43">
        <f t="shared" si="89"/>
        <v>2098.6038249671615</v>
      </c>
      <c r="Q341" s="44">
        <f t="shared" si="79"/>
        <v>1.1100896919271693E-5</v>
      </c>
      <c r="R341" s="10">
        <v>101304.43</v>
      </c>
      <c r="S341" s="10">
        <v>42347.219999999994</v>
      </c>
      <c r="T341" s="10">
        <v>0</v>
      </c>
      <c r="U341" s="10"/>
      <c r="V341" s="10">
        <v>8914.75</v>
      </c>
      <c r="W341" s="10">
        <v>374.84</v>
      </c>
      <c r="X341" s="10">
        <f t="shared" si="80"/>
        <v>8942.0294198304855</v>
      </c>
      <c r="Y341" s="10">
        <f t="shared" si="81"/>
        <v>375.09463494354065</v>
      </c>
      <c r="Z341" s="10">
        <f t="shared" si="82"/>
        <v>2098.6038249671615</v>
      </c>
      <c r="AA341" s="10"/>
      <c r="AB341" s="10"/>
      <c r="AC341" s="10"/>
      <c r="AD341" s="10"/>
      <c r="AE341" s="10"/>
      <c r="AF341" s="10"/>
      <c r="AG341" s="10"/>
      <c r="AH341" s="10"/>
      <c r="AI341" s="10"/>
    </row>
    <row r="342" spans="1:35" x14ac:dyDescent="0.55000000000000004">
      <c r="A342" s="3">
        <v>6895</v>
      </c>
      <c r="B342" s="3" t="s">
        <v>672</v>
      </c>
      <c r="C342" s="3" t="s">
        <v>571</v>
      </c>
      <c r="D342" s="9" t="s">
        <v>673</v>
      </c>
      <c r="E342" s="10">
        <f t="shared" si="75"/>
        <v>13591.734259137547</v>
      </c>
      <c r="F342" s="11">
        <f t="shared" si="76"/>
        <v>7.1895628498237614E-5</v>
      </c>
      <c r="G342" s="10">
        <f t="shared" si="83"/>
        <v>3759.9795432389101</v>
      </c>
      <c r="H342" s="11">
        <f t="shared" si="77"/>
        <v>1.9889006601195216E-5</v>
      </c>
      <c r="I342" s="11">
        <v>7.6616517030834148E-5</v>
      </c>
      <c r="J342" s="12">
        <f t="shared" si="84"/>
        <v>-4.7208885325965343E-6</v>
      </c>
      <c r="K342" s="38">
        <f t="shared" si="85"/>
        <v>8.7999999999999995E-2</v>
      </c>
      <c r="L342" s="38">
        <f t="shared" si="86"/>
        <v>3.7000000000000002E-3</v>
      </c>
      <c r="M342" s="38">
        <f t="shared" si="87"/>
        <v>9.169999999999999E-2</v>
      </c>
      <c r="N342" s="10">
        <f t="shared" si="88"/>
        <v>570.13704049483067</v>
      </c>
      <c r="O342" s="13">
        <f t="shared" si="78"/>
        <v>3.0158300681124421E-6</v>
      </c>
      <c r="P342" s="43">
        <f t="shared" si="89"/>
        <v>3189.8425027440794</v>
      </c>
      <c r="Q342" s="44">
        <f t="shared" si="79"/>
        <v>1.6873176533082771E-5</v>
      </c>
      <c r="R342" s="10">
        <v>153979.37</v>
      </c>
      <c r="S342" s="10">
        <v>0</v>
      </c>
      <c r="T342" s="10">
        <v>0</v>
      </c>
      <c r="U342" s="10"/>
      <c r="V342" s="10">
        <v>13550.27</v>
      </c>
      <c r="W342" s="10">
        <v>569.75</v>
      </c>
      <c r="X342" s="10">
        <f t="shared" si="80"/>
        <v>13591.734259137547</v>
      </c>
      <c r="Y342" s="10">
        <f t="shared" si="81"/>
        <v>570.13704049483067</v>
      </c>
      <c r="Z342" s="10">
        <f t="shared" si="82"/>
        <v>3189.8425027440794</v>
      </c>
      <c r="AA342" s="10"/>
      <c r="AB342" s="10"/>
      <c r="AC342" s="10"/>
      <c r="AD342" s="10"/>
      <c r="AE342" s="10"/>
      <c r="AF342" s="10"/>
      <c r="AG342" s="10"/>
      <c r="AH342" s="10"/>
      <c r="AI342" s="10"/>
    </row>
    <row r="343" spans="1:35" x14ac:dyDescent="0.55000000000000004">
      <c r="A343" s="3">
        <v>6896</v>
      </c>
      <c r="B343" s="3" t="s">
        <v>674</v>
      </c>
      <c r="C343" s="3" t="s">
        <v>571</v>
      </c>
      <c r="D343" s="9" t="s">
        <v>675</v>
      </c>
      <c r="E343" s="10">
        <f t="shared" si="75"/>
        <v>19960.212554992704</v>
      </c>
      <c r="F343" s="11">
        <f t="shared" si="76"/>
        <v>1.0558270190096211E-4</v>
      </c>
      <c r="G343" s="10">
        <f t="shared" si="83"/>
        <v>5521.6782694054082</v>
      </c>
      <c r="H343" s="11">
        <f t="shared" si="77"/>
        <v>2.9207790703903384E-5</v>
      </c>
      <c r="I343" s="11">
        <v>1.0114642777697579E-4</v>
      </c>
      <c r="J343" s="12">
        <f t="shared" si="84"/>
        <v>4.4362741239863237E-6</v>
      </c>
      <c r="K343" s="38">
        <f t="shared" si="85"/>
        <v>8.7999999999999995E-2</v>
      </c>
      <c r="L343" s="38">
        <f t="shared" si="86"/>
        <v>3.7000000000000002E-3</v>
      </c>
      <c r="M343" s="38">
        <f t="shared" si="87"/>
        <v>9.169999999999999E-2</v>
      </c>
      <c r="N343" s="10">
        <f t="shared" si="88"/>
        <v>837.21835003071521</v>
      </c>
      <c r="O343" s="13">
        <f t="shared" si="78"/>
        <v>4.4285989056362861E-6</v>
      </c>
      <c r="P343" s="43">
        <f t="shared" si="89"/>
        <v>4684.4599193746926</v>
      </c>
      <c r="Q343" s="44">
        <f t="shared" si="79"/>
        <v>2.4779191798267096E-5</v>
      </c>
      <c r="R343" s="10">
        <v>226128.53</v>
      </c>
      <c r="S343" s="10">
        <v>3585.64</v>
      </c>
      <c r="T343" s="10">
        <v>0</v>
      </c>
      <c r="U343" s="10"/>
      <c r="V343" s="10">
        <v>19899.32</v>
      </c>
      <c r="W343" s="10">
        <v>836.65</v>
      </c>
      <c r="X343" s="10">
        <f t="shared" si="80"/>
        <v>19960.212554992704</v>
      </c>
      <c r="Y343" s="10">
        <f t="shared" si="81"/>
        <v>837.21835003071521</v>
      </c>
      <c r="Z343" s="10">
        <f t="shared" si="82"/>
        <v>4684.4599193746926</v>
      </c>
      <c r="AA343" s="10"/>
      <c r="AB343" s="10"/>
      <c r="AC343" s="10"/>
      <c r="AD343" s="10"/>
      <c r="AE343" s="10"/>
      <c r="AF343" s="10"/>
      <c r="AG343" s="10"/>
      <c r="AH343" s="10"/>
      <c r="AI343" s="10"/>
    </row>
    <row r="344" spans="1:35" x14ac:dyDescent="0.55000000000000004">
      <c r="A344" s="3">
        <v>6897</v>
      </c>
      <c r="B344" s="3" t="s">
        <v>676</v>
      </c>
      <c r="C344" s="3" t="s">
        <v>571</v>
      </c>
      <c r="D344" s="9" t="s">
        <v>677</v>
      </c>
      <c r="E344" s="10">
        <f t="shared" si="75"/>
        <v>19938.847376312158</v>
      </c>
      <c r="F344" s="11">
        <f t="shared" si="76"/>
        <v>1.0546968740848243E-4</v>
      </c>
      <c r="G344" s="10">
        <f t="shared" si="83"/>
        <v>5515.7734735609492</v>
      </c>
      <c r="H344" s="11">
        <f t="shared" si="77"/>
        <v>2.9176556352179227E-5</v>
      </c>
      <c r="I344" s="11">
        <v>1.1445279002073749E-4</v>
      </c>
      <c r="J344" s="12">
        <f t="shared" si="84"/>
        <v>-8.9831026122550562E-6</v>
      </c>
      <c r="K344" s="38">
        <f t="shared" si="85"/>
        <v>8.7999999999999995E-2</v>
      </c>
      <c r="L344" s="38">
        <f t="shared" si="86"/>
        <v>3.7000000000000002E-3</v>
      </c>
      <c r="M344" s="38">
        <f t="shared" si="87"/>
        <v>9.169999999999999E-2</v>
      </c>
      <c r="N344" s="10">
        <f t="shared" si="88"/>
        <v>836.32774543915696</v>
      </c>
      <c r="O344" s="13">
        <f t="shared" si="78"/>
        <v>4.4238879117606923E-6</v>
      </c>
      <c r="P344" s="43">
        <f t="shared" si="89"/>
        <v>4679.4457281217919</v>
      </c>
      <c r="Q344" s="44">
        <f t="shared" si="79"/>
        <v>2.4752668440418535E-5</v>
      </c>
      <c r="R344" s="10">
        <v>225886.93</v>
      </c>
      <c r="S344" s="10">
        <v>0</v>
      </c>
      <c r="T344" s="10">
        <v>0</v>
      </c>
      <c r="U344" s="10"/>
      <c r="V344" s="10">
        <v>19878.02</v>
      </c>
      <c r="W344" s="10">
        <v>835.76</v>
      </c>
      <c r="X344" s="10">
        <f t="shared" si="80"/>
        <v>19938.847376312158</v>
      </c>
      <c r="Y344" s="10">
        <f t="shared" si="81"/>
        <v>836.32774543915696</v>
      </c>
      <c r="Z344" s="10">
        <f t="shared" si="82"/>
        <v>4679.4457281217919</v>
      </c>
      <c r="AA344" s="10"/>
      <c r="AB344" s="10"/>
      <c r="AC344" s="10"/>
      <c r="AD344" s="10"/>
      <c r="AE344" s="10"/>
      <c r="AF344" s="10"/>
      <c r="AG344" s="10"/>
      <c r="AH344" s="10"/>
      <c r="AI344" s="10"/>
    </row>
    <row r="345" spans="1:35" x14ac:dyDescent="0.55000000000000004">
      <c r="A345" s="3">
        <v>6892</v>
      </c>
      <c r="B345" s="3" t="s">
        <v>678</v>
      </c>
      <c r="C345" s="3" t="s">
        <v>571</v>
      </c>
      <c r="D345" s="9" t="s">
        <v>679</v>
      </c>
      <c r="E345" s="10">
        <f t="shared" si="75"/>
        <v>120669.98753530144</v>
      </c>
      <c r="F345" s="11">
        <f t="shared" si="76"/>
        <v>6.3830298836901347E-4</v>
      </c>
      <c r="G345" s="10">
        <f t="shared" si="83"/>
        <v>33381.631173665388</v>
      </c>
      <c r="H345" s="11">
        <f t="shared" si="77"/>
        <v>1.7657741887600178E-4</v>
      </c>
      <c r="I345" s="11">
        <v>6.4393580327438569E-4</v>
      </c>
      <c r="J345" s="12">
        <f t="shared" si="84"/>
        <v>-5.6328149053722293E-6</v>
      </c>
      <c r="K345" s="38">
        <f t="shared" si="85"/>
        <v>8.7999999999999995E-2</v>
      </c>
      <c r="L345" s="38">
        <f t="shared" si="86"/>
        <v>3.7000000000000002E-3</v>
      </c>
      <c r="M345" s="38">
        <f t="shared" si="87"/>
        <v>9.169999999999999E-2</v>
      </c>
      <c r="N345" s="10">
        <f t="shared" si="88"/>
        <v>5061.606097621303</v>
      </c>
      <c r="O345" s="13">
        <f t="shared" si="78"/>
        <v>2.677416617046829E-5</v>
      </c>
      <c r="P345" s="43">
        <f t="shared" si="89"/>
        <v>28320.025076044083</v>
      </c>
      <c r="Q345" s="44">
        <f t="shared" si="79"/>
        <v>1.4980325270553348E-4</v>
      </c>
      <c r="R345" s="10">
        <v>1367067.98</v>
      </c>
      <c r="S345" s="10">
        <v>90324.99</v>
      </c>
      <c r="T345" s="10">
        <v>0</v>
      </c>
      <c r="U345" s="10"/>
      <c r="V345" s="10">
        <v>120301.86</v>
      </c>
      <c r="W345" s="10">
        <v>5058.17</v>
      </c>
      <c r="X345" s="10">
        <f t="shared" si="80"/>
        <v>120669.98753530144</v>
      </c>
      <c r="Y345" s="10">
        <f t="shared" si="81"/>
        <v>5061.606097621303</v>
      </c>
      <c r="Z345" s="10">
        <f t="shared" si="82"/>
        <v>28320.025076044083</v>
      </c>
      <c r="AA345" s="10"/>
      <c r="AB345" s="10"/>
      <c r="AC345" s="10"/>
      <c r="AD345" s="10"/>
      <c r="AE345" s="10"/>
      <c r="AF345" s="10"/>
      <c r="AG345" s="10"/>
      <c r="AH345" s="10"/>
      <c r="AI345" s="10"/>
    </row>
    <row r="346" spans="1:35" x14ac:dyDescent="0.55000000000000004">
      <c r="A346" s="3">
        <v>6901</v>
      </c>
      <c r="B346" s="3" t="s">
        <v>680</v>
      </c>
      <c r="C346" s="3" t="s">
        <v>571</v>
      </c>
      <c r="D346" s="9" t="s">
        <v>681</v>
      </c>
      <c r="E346" s="10">
        <f t="shared" si="75"/>
        <v>73006.039284661572</v>
      </c>
      <c r="F346" s="11">
        <f t="shared" si="76"/>
        <v>3.861769939335783E-4</v>
      </c>
      <c r="G346" s="10">
        <f t="shared" si="83"/>
        <v>20196.017525717434</v>
      </c>
      <c r="H346" s="11">
        <f t="shared" si="77"/>
        <v>1.0683002959660664E-4</v>
      </c>
      <c r="I346" s="11">
        <v>3.7998067658512254E-4</v>
      </c>
      <c r="J346" s="12">
        <f t="shared" si="84"/>
        <v>6.1963173484557614E-6</v>
      </c>
      <c r="K346" s="38">
        <f t="shared" si="85"/>
        <v>8.7999999999999995E-2</v>
      </c>
      <c r="L346" s="38">
        <f t="shared" si="86"/>
        <v>3.7000000000000002E-3</v>
      </c>
      <c r="M346" s="38">
        <f t="shared" si="87"/>
        <v>9.169999999999999E-2</v>
      </c>
      <c r="N346" s="10">
        <f t="shared" si="88"/>
        <v>3062.2388167453455</v>
      </c>
      <c r="O346" s="13">
        <f t="shared" si="78"/>
        <v>1.6198196649820041E-5</v>
      </c>
      <c r="P346" s="43">
        <f t="shared" si="89"/>
        <v>17133.778708972088</v>
      </c>
      <c r="Q346" s="44">
        <f t="shared" si="79"/>
        <v>9.0631832946786597E-5</v>
      </c>
      <c r="R346" s="10">
        <v>825059.14</v>
      </c>
      <c r="S346" s="10">
        <v>43761.71</v>
      </c>
      <c r="T346" s="10">
        <v>0</v>
      </c>
      <c r="U346" s="10"/>
      <c r="V346" s="10">
        <v>72783.320000000007</v>
      </c>
      <c r="W346" s="10">
        <v>3060.16</v>
      </c>
      <c r="X346" s="10">
        <f t="shared" si="80"/>
        <v>73006.039284661572</v>
      </c>
      <c r="Y346" s="10">
        <f t="shared" si="81"/>
        <v>3062.2388167453455</v>
      </c>
      <c r="Z346" s="10">
        <f t="shared" si="82"/>
        <v>17133.778708972088</v>
      </c>
      <c r="AA346" s="10"/>
      <c r="AB346" s="10"/>
      <c r="AC346" s="10"/>
      <c r="AD346" s="10"/>
      <c r="AE346" s="10"/>
      <c r="AF346" s="10"/>
      <c r="AG346" s="10"/>
      <c r="AH346" s="10"/>
      <c r="AI346" s="10"/>
    </row>
    <row r="347" spans="1:35" x14ac:dyDescent="0.55000000000000004">
      <c r="A347" s="3">
        <v>6349</v>
      </c>
      <c r="B347" s="3" t="s">
        <v>682</v>
      </c>
      <c r="C347" s="3" t="s">
        <v>571</v>
      </c>
      <c r="D347" s="9" t="s">
        <v>683</v>
      </c>
      <c r="E347" s="10">
        <f t="shared" si="75"/>
        <v>1234.486042522087</v>
      </c>
      <c r="F347" s="11">
        <f t="shared" si="76"/>
        <v>6.5300092105434787E-6</v>
      </c>
      <c r="G347" s="10">
        <f t="shared" si="83"/>
        <v>341.47651728289185</v>
      </c>
      <c r="H347" s="11">
        <f t="shared" si="77"/>
        <v>1.8062940577974962E-6</v>
      </c>
      <c r="I347" s="11">
        <v>6.8236023634925712E-6</v>
      </c>
      <c r="J347" s="12">
        <f t="shared" si="84"/>
        <v>-2.9359315294909255E-7</v>
      </c>
      <c r="K347" s="38">
        <f t="shared" si="85"/>
        <v>8.7999999999999995E-2</v>
      </c>
      <c r="L347" s="38">
        <f t="shared" si="86"/>
        <v>3.7000000000000002E-3</v>
      </c>
      <c r="M347" s="38">
        <f t="shared" si="87"/>
        <v>9.169999999999999E-2</v>
      </c>
      <c r="N347" s="10">
        <f t="shared" si="88"/>
        <v>51.755134242023061</v>
      </c>
      <c r="O347" s="13">
        <f t="shared" si="78"/>
        <v>2.7376696993905308E-7</v>
      </c>
      <c r="P347" s="43">
        <f t="shared" si="89"/>
        <v>289.72138304086877</v>
      </c>
      <c r="Q347" s="44">
        <f t="shared" si="79"/>
        <v>1.5325270878584432E-6</v>
      </c>
      <c r="R347" s="10">
        <v>13986</v>
      </c>
      <c r="S347" s="10">
        <v>26643.72</v>
      </c>
      <c r="T347" s="10">
        <v>0</v>
      </c>
      <c r="U347" s="10"/>
      <c r="V347" s="10">
        <v>1230.72</v>
      </c>
      <c r="W347" s="10">
        <v>51.72</v>
      </c>
      <c r="X347" s="10">
        <f t="shared" si="80"/>
        <v>1234.486042522087</v>
      </c>
      <c r="Y347" s="10">
        <f t="shared" si="81"/>
        <v>51.755134242023061</v>
      </c>
      <c r="Z347" s="10">
        <f t="shared" si="82"/>
        <v>289.72138304086877</v>
      </c>
      <c r="AA347" s="10"/>
      <c r="AB347" s="10"/>
      <c r="AC347" s="10"/>
      <c r="AD347" s="10"/>
      <c r="AE347" s="10"/>
      <c r="AF347" s="10"/>
      <c r="AG347" s="10"/>
      <c r="AH347" s="10"/>
      <c r="AI347" s="10"/>
    </row>
    <row r="348" spans="1:35" x14ac:dyDescent="0.55000000000000004">
      <c r="A348" s="3">
        <v>6894</v>
      </c>
      <c r="B348" s="3" t="s">
        <v>684</v>
      </c>
      <c r="C348" s="3" t="s">
        <v>571</v>
      </c>
      <c r="D348" s="9" t="s">
        <v>685</v>
      </c>
      <c r="E348" s="10">
        <f t="shared" si="75"/>
        <v>24847.662683072664</v>
      </c>
      <c r="F348" s="11">
        <f t="shared" si="76"/>
        <v>1.3143564252006434E-4</v>
      </c>
      <c r="G348" s="10">
        <f t="shared" si="83"/>
        <v>6873.7925799275108</v>
      </c>
      <c r="H348" s="11">
        <f t="shared" si="77"/>
        <v>3.6360013246151372E-5</v>
      </c>
      <c r="I348" s="11">
        <v>1.0839449354660252E-4</v>
      </c>
      <c r="J348" s="12">
        <f t="shared" si="84"/>
        <v>2.304114897346182E-5</v>
      </c>
      <c r="K348" s="38">
        <f t="shared" si="85"/>
        <v>8.7999999999999995E-2</v>
      </c>
      <c r="L348" s="38">
        <f t="shared" si="86"/>
        <v>3.7000000000000002E-3</v>
      </c>
      <c r="M348" s="38">
        <f t="shared" si="87"/>
        <v>9.169999999999999E-2</v>
      </c>
      <c r="N348" s="10">
        <f t="shared" si="88"/>
        <v>1042.2975691250733</v>
      </c>
      <c r="O348" s="13">
        <f t="shared" si="78"/>
        <v>5.5133978773940103E-6</v>
      </c>
      <c r="P348" s="43">
        <f t="shared" si="89"/>
        <v>5831.4950108024377</v>
      </c>
      <c r="Q348" s="44">
        <f t="shared" si="79"/>
        <v>3.0846615368757357E-5</v>
      </c>
      <c r="R348" s="10">
        <v>281498.40000000002</v>
      </c>
      <c r="S348" s="10">
        <v>0</v>
      </c>
      <c r="T348" s="10">
        <v>0</v>
      </c>
      <c r="U348" s="10"/>
      <c r="V348" s="10">
        <v>24771.86</v>
      </c>
      <c r="W348" s="10">
        <v>1041.5899999999999</v>
      </c>
      <c r="X348" s="10">
        <f t="shared" si="80"/>
        <v>24847.662683072664</v>
      </c>
      <c r="Y348" s="10">
        <f t="shared" si="81"/>
        <v>1042.2975691250733</v>
      </c>
      <c r="Z348" s="10">
        <f t="shared" si="82"/>
        <v>5831.4950108024377</v>
      </c>
      <c r="AA348" s="10"/>
      <c r="AB348" s="10"/>
      <c r="AC348" s="10"/>
      <c r="AD348" s="10"/>
      <c r="AE348" s="10"/>
      <c r="AF348" s="10"/>
      <c r="AG348" s="10"/>
      <c r="AH348" s="10"/>
      <c r="AI348" s="10"/>
    </row>
    <row r="349" spans="1:35" x14ac:dyDescent="0.55000000000000004">
      <c r="A349" s="3">
        <v>6903</v>
      </c>
      <c r="B349" s="3" t="s">
        <v>686</v>
      </c>
      <c r="C349" s="3" t="s">
        <v>571</v>
      </c>
      <c r="D349" s="9" t="s">
        <v>687</v>
      </c>
      <c r="E349" s="10">
        <f t="shared" si="75"/>
        <v>17159.047048567172</v>
      </c>
      <c r="F349" s="11">
        <f t="shared" si="76"/>
        <v>9.0765493826381428E-5</v>
      </c>
      <c r="G349" s="10">
        <f t="shared" si="83"/>
        <v>4746.8833780205305</v>
      </c>
      <c r="H349" s="11">
        <f t="shared" si="77"/>
        <v>2.5109390557807957E-5</v>
      </c>
      <c r="I349" s="11">
        <v>9.9206940072373026E-5</v>
      </c>
      <c r="J349" s="12">
        <f t="shared" si="84"/>
        <v>-8.4414462459915979E-6</v>
      </c>
      <c r="K349" s="38">
        <f t="shared" si="85"/>
        <v>8.7999999999999995E-2</v>
      </c>
      <c r="L349" s="38">
        <f t="shared" si="86"/>
        <v>3.7000000000000002E-3</v>
      </c>
      <c r="M349" s="38">
        <f t="shared" si="87"/>
        <v>9.169999999999999E-2</v>
      </c>
      <c r="N349" s="10">
        <f t="shared" si="88"/>
        <v>719.8286594287872</v>
      </c>
      <c r="O349" s="13">
        <f t="shared" si="78"/>
        <v>3.8076475668205426E-6</v>
      </c>
      <c r="P349" s="43">
        <f t="shared" si="89"/>
        <v>4027.0547185917435</v>
      </c>
      <c r="Q349" s="44">
        <f t="shared" si="79"/>
        <v>2.1301742990987418E-5</v>
      </c>
      <c r="R349" s="10">
        <v>194394.59</v>
      </c>
      <c r="S349" s="10">
        <v>23379.7</v>
      </c>
      <c r="T349" s="10">
        <v>0</v>
      </c>
      <c r="U349" s="10"/>
      <c r="V349" s="10">
        <v>17106.7</v>
      </c>
      <c r="W349" s="10">
        <v>719.34</v>
      </c>
      <c r="X349" s="10">
        <f t="shared" si="80"/>
        <v>17159.047048567172</v>
      </c>
      <c r="Y349" s="10">
        <f t="shared" si="81"/>
        <v>719.8286594287872</v>
      </c>
      <c r="Z349" s="10">
        <f t="shared" si="82"/>
        <v>4027.0547185917435</v>
      </c>
      <c r="AA349" s="10"/>
      <c r="AB349" s="10"/>
      <c r="AC349" s="10"/>
      <c r="AD349" s="10"/>
      <c r="AE349" s="10"/>
      <c r="AF349" s="10"/>
      <c r="AG349" s="10"/>
      <c r="AH349" s="10"/>
      <c r="AI349" s="10"/>
    </row>
    <row r="350" spans="1:35" x14ac:dyDescent="0.55000000000000004">
      <c r="A350" s="3">
        <v>6898</v>
      </c>
      <c r="B350" s="3" t="s">
        <v>688</v>
      </c>
      <c r="C350" s="3" t="s">
        <v>571</v>
      </c>
      <c r="D350" s="9" t="s">
        <v>689</v>
      </c>
      <c r="E350" s="10">
        <f t="shared" si="75"/>
        <v>32530.109498381662</v>
      </c>
      <c r="F350" s="11">
        <f t="shared" si="76"/>
        <v>1.7207316026873553E-4</v>
      </c>
      <c r="G350" s="10">
        <f t="shared" si="83"/>
        <v>8998.9838389728156</v>
      </c>
      <c r="H350" s="11">
        <f t="shared" si="77"/>
        <v>4.7601548603959224E-5</v>
      </c>
      <c r="I350" s="11">
        <v>1.8157574376658286E-4</v>
      </c>
      <c r="J350" s="12">
        <f t="shared" si="84"/>
        <v>-9.5025834978473345E-6</v>
      </c>
      <c r="K350" s="38">
        <f t="shared" si="85"/>
        <v>8.7999999999999995E-2</v>
      </c>
      <c r="L350" s="38">
        <f t="shared" si="86"/>
        <v>3.7000000000000002E-3</v>
      </c>
      <c r="M350" s="38">
        <f t="shared" si="87"/>
        <v>9.169999999999999E-2</v>
      </c>
      <c r="N350" s="10">
        <f t="shared" si="88"/>
        <v>1364.4962954059431</v>
      </c>
      <c r="O350" s="13">
        <f t="shared" si="78"/>
        <v>7.2177190100501652E-6</v>
      </c>
      <c r="P350" s="43">
        <f t="shared" si="89"/>
        <v>7634.4875435668719</v>
      </c>
      <c r="Q350" s="44">
        <f t="shared" si="79"/>
        <v>4.0383829593909054E-5</v>
      </c>
      <c r="R350" s="10">
        <v>368531.89</v>
      </c>
      <c r="S350" s="10">
        <v>0</v>
      </c>
      <c r="T350" s="10">
        <v>0</v>
      </c>
      <c r="U350" s="10"/>
      <c r="V350" s="10">
        <v>32430.87</v>
      </c>
      <c r="W350" s="10">
        <v>1363.57</v>
      </c>
      <c r="X350" s="10">
        <f t="shared" si="80"/>
        <v>32530.109498381662</v>
      </c>
      <c r="Y350" s="10">
        <f t="shared" si="81"/>
        <v>1364.4962954059431</v>
      </c>
      <c r="Z350" s="10">
        <f t="shared" si="82"/>
        <v>7634.4875435668719</v>
      </c>
      <c r="AA350" s="10"/>
      <c r="AB350" s="10"/>
      <c r="AC350" s="10"/>
      <c r="AD350" s="10"/>
      <c r="AE350" s="10"/>
      <c r="AF350" s="10"/>
      <c r="AG350" s="10"/>
      <c r="AH350" s="10"/>
      <c r="AI350" s="10"/>
    </row>
    <row r="351" spans="1:35" x14ac:dyDescent="0.55000000000000004">
      <c r="A351" s="3">
        <v>7273</v>
      </c>
      <c r="B351" s="3" t="s">
        <v>690</v>
      </c>
      <c r="C351" s="3" t="s">
        <v>571</v>
      </c>
      <c r="D351" s="9" t="s">
        <v>691</v>
      </c>
      <c r="E351" s="10">
        <f t="shared" si="75"/>
        <v>12871.747798803817</v>
      </c>
      <c r="F351" s="11">
        <f t="shared" si="76"/>
        <v>6.8087146218567175E-5</v>
      </c>
      <c r="G351" s="10">
        <f t="shared" si="83"/>
        <v>3560.7354568571195</v>
      </c>
      <c r="H351" s="11">
        <f t="shared" si="77"/>
        <v>1.8835073487005196E-5</v>
      </c>
      <c r="I351" s="11">
        <v>7.053891909198963E-5</v>
      </c>
      <c r="J351" s="12">
        <f t="shared" si="84"/>
        <v>-2.4517728734224544E-6</v>
      </c>
      <c r="K351" s="38">
        <f t="shared" si="85"/>
        <v>8.7999999999999995E-2</v>
      </c>
      <c r="L351" s="38">
        <f t="shared" si="86"/>
        <v>3.7000000000000002E-3</v>
      </c>
      <c r="M351" s="38">
        <f t="shared" si="87"/>
        <v>9.169999999999999E-2</v>
      </c>
      <c r="N351" s="10">
        <f t="shared" si="88"/>
        <v>539.86649117500849</v>
      </c>
      <c r="O351" s="13">
        <f t="shared" si="78"/>
        <v>2.855709208857678E-6</v>
      </c>
      <c r="P351" s="43">
        <f t="shared" si="89"/>
        <v>3020.8689656821111</v>
      </c>
      <c r="Q351" s="44">
        <f t="shared" si="79"/>
        <v>1.597936427814752E-5</v>
      </c>
      <c r="R351" s="10">
        <v>132098.22</v>
      </c>
      <c r="S351" s="10">
        <v>0</v>
      </c>
      <c r="T351" s="10">
        <v>0</v>
      </c>
      <c r="U351" s="10"/>
      <c r="V351" s="10">
        <v>12832.48</v>
      </c>
      <c r="W351" s="10">
        <v>539.5</v>
      </c>
      <c r="X351" s="10">
        <f t="shared" si="80"/>
        <v>12871.747798803817</v>
      </c>
      <c r="Y351" s="10">
        <f t="shared" si="81"/>
        <v>539.86649117500849</v>
      </c>
      <c r="Z351" s="10">
        <f t="shared" si="82"/>
        <v>3020.8689656821111</v>
      </c>
      <c r="AA351" s="10"/>
      <c r="AB351" s="10"/>
      <c r="AC351" s="10"/>
      <c r="AD351" s="10"/>
      <c r="AE351" s="10"/>
      <c r="AF351" s="10"/>
      <c r="AG351" s="10"/>
      <c r="AH351" s="10"/>
      <c r="AI351" s="10"/>
    </row>
    <row r="352" spans="1:35" x14ac:dyDescent="0.55000000000000004">
      <c r="A352" s="3">
        <v>6900</v>
      </c>
      <c r="B352" s="3" t="s">
        <v>692</v>
      </c>
      <c r="C352" s="3" t="s">
        <v>571</v>
      </c>
      <c r="D352" s="9" t="s">
        <v>693</v>
      </c>
      <c r="E352" s="10">
        <f t="shared" si="75"/>
        <v>25273.461666635641</v>
      </c>
      <c r="F352" s="11">
        <f t="shared" si="76"/>
        <v>1.3368797360258168E-4</v>
      </c>
      <c r="G352" s="10">
        <f t="shared" si="83"/>
        <v>6991.505364377148</v>
      </c>
      <c r="H352" s="11">
        <f t="shared" si="77"/>
        <v>3.6982673640986166E-5</v>
      </c>
      <c r="I352" s="11">
        <v>1.363432958084654E-4</v>
      </c>
      <c r="J352" s="12">
        <f t="shared" si="84"/>
        <v>-2.6553222058837262E-6</v>
      </c>
      <c r="K352" s="38">
        <f t="shared" si="85"/>
        <v>8.7999999999999995E-2</v>
      </c>
      <c r="L352" s="38">
        <f t="shared" si="86"/>
        <v>3.7000000000000002E-3</v>
      </c>
      <c r="M352" s="38">
        <f t="shared" si="87"/>
        <v>9.169999999999999E-2</v>
      </c>
      <c r="N352" s="10">
        <f t="shared" si="88"/>
        <v>1060.0796405767508</v>
      </c>
      <c r="O352" s="13">
        <f t="shared" si="78"/>
        <v>5.6074589573595369E-6</v>
      </c>
      <c r="P352" s="43">
        <f t="shared" si="89"/>
        <v>5931.4257238003975</v>
      </c>
      <c r="Q352" s="44">
        <f t="shared" si="79"/>
        <v>3.1375214683626633E-5</v>
      </c>
      <c r="R352" s="10">
        <v>286322.46000000002</v>
      </c>
      <c r="S352" s="10">
        <v>0</v>
      </c>
      <c r="T352" s="10">
        <v>0</v>
      </c>
      <c r="U352" s="10"/>
      <c r="V352" s="10">
        <v>25196.36</v>
      </c>
      <c r="W352" s="10">
        <v>1059.3599999999999</v>
      </c>
      <c r="X352" s="10">
        <f t="shared" si="80"/>
        <v>25273.461666635641</v>
      </c>
      <c r="Y352" s="10">
        <f t="shared" si="81"/>
        <v>1060.0796405767508</v>
      </c>
      <c r="Z352" s="10">
        <f t="shared" si="82"/>
        <v>5931.4257238003975</v>
      </c>
      <c r="AA352" s="10"/>
      <c r="AB352" s="10"/>
      <c r="AC352" s="10"/>
      <c r="AD352" s="10"/>
      <c r="AE352" s="10"/>
      <c r="AF352" s="10"/>
      <c r="AG352" s="10"/>
      <c r="AH352" s="10"/>
      <c r="AI352" s="10"/>
    </row>
    <row r="353" spans="1:35" x14ac:dyDescent="0.55000000000000004">
      <c r="A353" s="3">
        <v>6906</v>
      </c>
      <c r="B353" s="3" t="s">
        <v>694</v>
      </c>
      <c r="C353" s="3" t="s">
        <v>571</v>
      </c>
      <c r="D353" s="9" t="s">
        <v>695</v>
      </c>
      <c r="E353" s="10">
        <f t="shared" si="75"/>
        <v>51775.591627608053</v>
      </c>
      <c r="F353" s="11">
        <f t="shared" si="76"/>
        <v>2.7387518251634614E-4</v>
      </c>
      <c r="G353" s="10">
        <f t="shared" si="83"/>
        <v>14323.061838645961</v>
      </c>
      <c r="H353" s="11">
        <f t="shared" si="77"/>
        <v>7.5764101421882653E-5</v>
      </c>
      <c r="I353" s="11">
        <v>2.9057212788616835E-4</v>
      </c>
      <c r="J353" s="12">
        <f t="shared" si="84"/>
        <v>-1.6696945369822211E-5</v>
      </c>
      <c r="K353" s="38">
        <f t="shared" si="85"/>
        <v>8.7999999999999995E-2</v>
      </c>
      <c r="L353" s="38">
        <f t="shared" si="86"/>
        <v>3.7000000000000002E-3</v>
      </c>
      <c r="M353" s="38">
        <f t="shared" si="87"/>
        <v>9.169999999999999E-2</v>
      </c>
      <c r="N353" s="10">
        <f t="shared" si="88"/>
        <v>2171.8543746365431</v>
      </c>
      <c r="O353" s="13">
        <f t="shared" si="78"/>
        <v>1.148836728956539E-5</v>
      </c>
      <c r="P353" s="43">
        <f t="shared" si="89"/>
        <v>12151.207464009418</v>
      </c>
      <c r="Q353" s="44">
        <f t="shared" si="79"/>
        <v>6.4275734132317265E-5</v>
      </c>
      <c r="R353" s="10">
        <v>586563.25</v>
      </c>
      <c r="S353" s="10">
        <v>86669.95</v>
      </c>
      <c r="T353" s="10">
        <v>0</v>
      </c>
      <c r="U353" s="10"/>
      <c r="V353" s="10">
        <v>51617.64</v>
      </c>
      <c r="W353" s="10">
        <v>2170.38</v>
      </c>
      <c r="X353" s="10">
        <f t="shared" si="80"/>
        <v>51775.591627608053</v>
      </c>
      <c r="Y353" s="10">
        <f t="shared" si="81"/>
        <v>2171.8543746365431</v>
      </c>
      <c r="Z353" s="10">
        <f t="shared" si="82"/>
        <v>12151.207464009418</v>
      </c>
      <c r="AA353" s="10"/>
      <c r="AB353" s="10"/>
      <c r="AC353" s="10"/>
      <c r="AD353" s="10"/>
      <c r="AE353" s="10"/>
      <c r="AF353" s="10"/>
      <c r="AG353" s="10"/>
      <c r="AH353" s="10"/>
      <c r="AI353" s="10"/>
    </row>
    <row r="354" spans="1:35" x14ac:dyDescent="0.55000000000000004">
      <c r="A354" s="3">
        <v>6992</v>
      </c>
      <c r="B354" s="3" t="s">
        <v>696</v>
      </c>
      <c r="C354" s="3" t="s">
        <v>571</v>
      </c>
      <c r="D354" s="9" t="s">
        <v>697</v>
      </c>
      <c r="E354" s="10">
        <f t="shared" si="75"/>
        <v>71055.428562928748</v>
      </c>
      <c r="F354" s="11">
        <f t="shared" si="76"/>
        <v>3.7585892994552615E-4</v>
      </c>
      <c r="G354" s="10">
        <f t="shared" si="83"/>
        <v>19656.453412836006</v>
      </c>
      <c r="H354" s="11">
        <f t="shared" si="77"/>
        <v>1.0397591986556738E-4</v>
      </c>
      <c r="I354" s="11">
        <v>4.3642901998672631E-4</v>
      </c>
      <c r="J354" s="12">
        <f t="shared" si="84"/>
        <v>-6.0570090041200161E-5</v>
      </c>
      <c r="K354" s="38">
        <f t="shared" si="85"/>
        <v>8.7999999999999995E-2</v>
      </c>
      <c r="L354" s="38">
        <f t="shared" si="86"/>
        <v>3.7000000000000002E-3</v>
      </c>
      <c r="M354" s="38">
        <f t="shared" si="87"/>
        <v>9.169999999999999E-2</v>
      </c>
      <c r="N354" s="10">
        <f t="shared" si="88"/>
        <v>2980.4633030125901</v>
      </c>
      <c r="O354" s="13">
        <f t="shared" si="78"/>
        <v>1.5765632133512628E-5</v>
      </c>
      <c r="P354" s="43">
        <f t="shared" si="89"/>
        <v>16675.990109823415</v>
      </c>
      <c r="Q354" s="44">
        <f t="shared" si="79"/>
        <v>8.8210287732054732E-5</v>
      </c>
      <c r="R354" s="10">
        <v>804984.29</v>
      </c>
      <c r="S354" s="10">
        <v>0</v>
      </c>
      <c r="T354" s="10">
        <v>0</v>
      </c>
      <c r="U354" s="10"/>
      <c r="V354" s="10">
        <v>70838.66</v>
      </c>
      <c r="W354" s="10">
        <v>2978.44</v>
      </c>
      <c r="X354" s="10">
        <f t="shared" si="80"/>
        <v>71055.428562928748</v>
      </c>
      <c r="Y354" s="10">
        <f t="shared" si="81"/>
        <v>2980.4633030125901</v>
      </c>
      <c r="Z354" s="10">
        <f t="shared" si="82"/>
        <v>16675.990109823415</v>
      </c>
      <c r="AA354" s="10"/>
      <c r="AB354" s="10"/>
      <c r="AC354" s="10"/>
      <c r="AD354" s="10"/>
      <c r="AE354" s="10"/>
      <c r="AF354" s="10"/>
      <c r="AG354" s="10"/>
      <c r="AH354" s="10"/>
      <c r="AI354" s="10"/>
    </row>
    <row r="355" spans="1:35" x14ac:dyDescent="0.55000000000000004">
      <c r="A355" s="3">
        <v>6881</v>
      </c>
      <c r="B355" s="3" t="s">
        <v>698</v>
      </c>
      <c r="C355" s="3" t="s">
        <v>571</v>
      </c>
      <c r="D355" s="9" t="s">
        <v>699</v>
      </c>
      <c r="E355" s="10">
        <f t="shared" si="75"/>
        <v>19428.670982861506</v>
      </c>
      <c r="F355" s="11">
        <f t="shared" si="76"/>
        <v>1.0277102866834117E-4</v>
      </c>
      <c r="G355" s="10">
        <f t="shared" si="83"/>
        <v>5374.6857396235546</v>
      </c>
      <c r="H355" s="11">
        <f t="shared" si="77"/>
        <v>2.843025046424578E-5</v>
      </c>
      <c r="I355" s="11">
        <v>9.4089350844737336E-5</v>
      </c>
      <c r="J355" s="12">
        <f t="shared" si="84"/>
        <v>8.6816778236038387E-6</v>
      </c>
      <c r="K355" s="38">
        <f t="shared" si="85"/>
        <v>8.7999999999999995E-2</v>
      </c>
      <c r="L355" s="38">
        <f t="shared" si="86"/>
        <v>3.7000000000000002E-3</v>
      </c>
      <c r="M355" s="38">
        <f t="shared" si="87"/>
        <v>9.169999999999999E-2</v>
      </c>
      <c r="N355" s="10">
        <f t="shared" si="88"/>
        <v>814.97324882808243</v>
      </c>
      <c r="O355" s="13">
        <f t="shared" si="78"/>
        <v>4.3109299237773322E-6</v>
      </c>
      <c r="P355" s="43">
        <f t="shared" si="89"/>
        <v>4559.7124907954721</v>
      </c>
      <c r="Q355" s="44">
        <f t="shared" si="79"/>
        <v>2.411932054046845E-5</v>
      </c>
      <c r="R355" s="10">
        <v>219024.36000000002</v>
      </c>
      <c r="S355" s="10">
        <v>25503.84</v>
      </c>
      <c r="T355" s="10">
        <v>0</v>
      </c>
      <c r="U355" s="10"/>
      <c r="V355" s="10">
        <v>19369.399999999998</v>
      </c>
      <c r="W355" s="10">
        <v>814.42</v>
      </c>
      <c r="X355" s="10">
        <f t="shared" si="80"/>
        <v>19428.670982861506</v>
      </c>
      <c r="Y355" s="10">
        <f t="shared" si="81"/>
        <v>814.97324882808243</v>
      </c>
      <c r="Z355" s="10">
        <f t="shared" si="82"/>
        <v>4559.7124907954721</v>
      </c>
      <c r="AA355" s="10"/>
      <c r="AB355" s="10"/>
      <c r="AC355" s="10"/>
      <c r="AD355" s="10"/>
      <c r="AE355" s="10"/>
      <c r="AF355" s="10"/>
      <c r="AG355" s="10"/>
      <c r="AH355" s="10"/>
      <c r="AI355" s="10"/>
    </row>
    <row r="356" spans="1:35" x14ac:dyDescent="0.55000000000000004">
      <c r="A356" s="3">
        <v>6904</v>
      </c>
      <c r="B356" s="3" t="s">
        <v>700</v>
      </c>
      <c r="C356" s="3" t="s">
        <v>571</v>
      </c>
      <c r="D356" s="9" t="s">
        <v>701</v>
      </c>
      <c r="E356" s="10">
        <f t="shared" si="75"/>
        <v>14246.792643603123</v>
      </c>
      <c r="F356" s="11">
        <f t="shared" si="76"/>
        <v>7.5360663449353639E-5</v>
      </c>
      <c r="G356" s="10">
        <f t="shared" si="83"/>
        <v>3941.1737583097956</v>
      </c>
      <c r="H356" s="11">
        <f t="shared" si="77"/>
        <v>2.0847462065699917E-5</v>
      </c>
      <c r="I356" s="11">
        <v>6.7930857911544372E-5</v>
      </c>
      <c r="J356" s="12">
        <f t="shared" si="84"/>
        <v>7.4298055378092668E-6</v>
      </c>
      <c r="K356" s="38">
        <f t="shared" si="85"/>
        <v>8.7999999999999995E-2</v>
      </c>
      <c r="L356" s="38">
        <f t="shared" si="86"/>
        <v>3.7000000000000002E-3</v>
      </c>
      <c r="M356" s="38">
        <f t="shared" si="87"/>
        <v>9.169999999999999E-2</v>
      </c>
      <c r="N356" s="10">
        <f t="shared" si="88"/>
        <v>597.59568093568737</v>
      </c>
      <c r="O356" s="13">
        <f t="shared" si="78"/>
        <v>3.1610768905240351E-6</v>
      </c>
      <c r="P356" s="43">
        <f t="shared" si="89"/>
        <v>3343.5780773741085</v>
      </c>
      <c r="Q356" s="44">
        <f t="shared" si="79"/>
        <v>1.7686385175175883E-5</v>
      </c>
      <c r="R356" s="10">
        <v>161400.95000000001</v>
      </c>
      <c r="S356" s="10">
        <v>0</v>
      </c>
      <c r="T356" s="10">
        <v>0</v>
      </c>
      <c r="U356" s="10"/>
      <c r="V356" s="10">
        <v>14203.33</v>
      </c>
      <c r="W356" s="10">
        <v>597.19000000000005</v>
      </c>
      <c r="X356" s="10">
        <f t="shared" si="80"/>
        <v>14246.792643603123</v>
      </c>
      <c r="Y356" s="10">
        <f t="shared" si="81"/>
        <v>597.59568093568737</v>
      </c>
      <c r="Z356" s="10">
        <f t="shared" si="82"/>
        <v>3343.5780773741085</v>
      </c>
      <c r="AA356" s="10"/>
      <c r="AB356" s="10"/>
      <c r="AC356" s="10"/>
      <c r="AD356" s="10"/>
      <c r="AE356" s="10"/>
      <c r="AF356" s="10"/>
      <c r="AG356" s="10"/>
      <c r="AH356" s="10"/>
      <c r="AI356" s="10"/>
    </row>
    <row r="357" spans="1:35" x14ac:dyDescent="0.55000000000000004">
      <c r="A357" s="3">
        <v>6905</v>
      </c>
      <c r="B357" s="3" t="s">
        <v>702</v>
      </c>
      <c r="C357" s="3" t="s">
        <v>571</v>
      </c>
      <c r="D357" s="9" t="s">
        <v>703</v>
      </c>
      <c r="E357" s="10">
        <f t="shared" si="75"/>
        <v>56717.046507808227</v>
      </c>
      <c r="F357" s="11">
        <f t="shared" si="76"/>
        <v>3.0001378981503078E-4</v>
      </c>
      <c r="G357" s="10">
        <f t="shared" si="83"/>
        <v>15689.431591363786</v>
      </c>
      <c r="H357" s="11">
        <f t="shared" si="77"/>
        <v>8.2991730380754228E-5</v>
      </c>
      <c r="I357" s="11">
        <v>3.1186575135268914E-4</v>
      </c>
      <c r="J357" s="12">
        <f t="shared" si="84"/>
        <v>-1.1851961537658366E-5</v>
      </c>
      <c r="K357" s="38">
        <f t="shared" si="85"/>
        <v>8.7999999999999995E-2</v>
      </c>
      <c r="L357" s="38">
        <f t="shared" si="86"/>
        <v>3.7000000000000002E-3</v>
      </c>
      <c r="M357" s="38">
        <f t="shared" si="87"/>
        <v>9.169999999999999E-2</v>
      </c>
      <c r="N357" s="10">
        <f t="shared" si="88"/>
        <v>2378.5146670507461</v>
      </c>
      <c r="O357" s="13">
        <f t="shared" si="78"/>
        <v>1.2581529598765179E-5</v>
      </c>
      <c r="P357" s="43">
        <f t="shared" si="89"/>
        <v>13310.91692431304</v>
      </c>
      <c r="Q357" s="44">
        <f t="shared" si="79"/>
        <v>7.0410200781989056E-5</v>
      </c>
      <c r="R357" s="10">
        <v>642444.72</v>
      </c>
      <c r="S357" s="10">
        <v>77857.88</v>
      </c>
      <c r="T357" s="10">
        <v>0</v>
      </c>
      <c r="U357" s="10"/>
      <c r="V357" s="10">
        <v>56544.02</v>
      </c>
      <c r="W357" s="10">
        <v>2376.8999999999996</v>
      </c>
      <c r="X357" s="10">
        <f t="shared" si="80"/>
        <v>56717.046507808227</v>
      </c>
      <c r="Y357" s="10">
        <f t="shared" si="81"/>
        <v>2378.5146670507461</v>
      </c>
      <c r="Z357" s="10">
        <f t="shared" si="82"/>
        <v>13310.91692431304</v>
      </c>
      <c r="AA357" s="10"/>
      <c r="AB357" s="10"/>
      <c r="AC357" s="10"/>
      <c r="AD357" s="10"/>
      <c r="AE357" s="10"/>
      <c r="AF357" s="10"/>
      <c r="AG357" s="10"/>
      <c r="AH357" s="10"/>
      <c r="AI357" s="10"/>
    </row>
    <row r="358" spans="1:35" x14ac:dyDescent="0.55000000000000004">
      <c r="A358" s="3">
        <v>6907</v>
      </c>
      <c r="B358" s="3" t="s">
        <v>704</v>
      </c>
      <c r="C358" s="3" t="s">
        <v>571</v>
      </c>
      <c r="D358" s="9" t="s">
        <v>705</v>
      </c>
      <c r="E358" s="10">
        <f t="shared" si="75"/>
        <v>12928.089680798474</v>
      </c>
      <c r="F358" s="11">
        <f t="shared" si="76"/>
        <v>6.8385175516341007E-5</v>
      </c>
      <c r="G358" s="10">
        <f t="shared" si="83"/>
        <v>3576.3099228597371</v>
      </c>
      <c r="H358" s="11">
        <f t="shared" si="77"/>
        <v>1.8917457088717379E-5</v>
      </c>
      <c r="I358" s="11">
        <v>7.1890584346575567E-5</v>
      </c>
      <c r="J358" s="12">
        <f t="shared" si="84"/>
        <v>-3.5054088302345599E-6</v>
      </c>
      <c r="K358" s="38">
        <f t="shared" si="85"/>
        <v>8.7999999999999995E-2</v>
      </c>
      <c r="L358" s="38">
        <f t="shared" si="86"/>
        <v>3.7000000000000002E-3</v>
      </c>
      <c r="M358" s="38">
        <f t="shared" si="87"/>
        <v>9.169999999999999E-2</v>
      </c>
      <c r="N358" s="10">
        <f t="shared" si="88"/>
        <v>542.21808756844928</v>
      </c>
      <c r="O358" s="13">
        <f t="shared" si="78"/>
        <v>2.8681483499898665E-6</v>
      </c>
      <c r="P358" s="43">
        <f t="shared" si="89"/>
        <v>3034.0918352912877</v>
      </c>
      <c r="Q358" s="44">
        <f t="shared" si="79"/>
        <v>1.6049308738727514E-5</v>
      </c>
      <c r="R358" s="10">
        <v>146461.87</v>
      </c>
      <c r="S358" s="10">
        <v>82017.52</v>
      </c>
      <c r="T358" s="10">
        <v>0</v>
      </c>
      <c r="U358" s="10"/>
      <c r="V358" s="10">
        <v>12888.65</v>
      </c>
      <c r="W358" s="10">
        <v>541.85</v>
      </c>
      <c r="X358" s="10">
        <f t="shared" si="80"/>
        <v>12928.089680798474</v>
      </c>
      <c r="Y358" s="10">
        <f t="shared" si="81"/>
        <v>542.21808756844928</v>
      </c>
      <c r="Z358" s="10">
        <f t="shared" si="82"/>
        <v>3034.0918352912877</v>
      </c>
      <c r="AA358" s="10"/>
      <c r="AB358" s="10"/>
      <c r="AC358" s="10"/>
      <c r="AD358" s="10"/>
      <c r="AE358" s="10"/>
      <c r="AF358" s="10"/>
      <c r="AG358" s="10"/>
      <c r="AH358" s="10"/>
      <c r="AI358" s="10"/>
    </row>
    <row r="359" spans="1:35" x14ac:dyDescent="0.55000000000000004">
      <c r="A359" s="3">
        <v>6908</v>
      </c>
      <c r="B359" s="3" t="s">
        <v>706</v>
      </c>
      <c r="C359" s="3" t="s">
        <v>571</v>
      </c>
      <c r="D359" s="9" t="s">
        <v>707</v>
      </c>
      <c r="E359" s="10">
        <f t="shared" si="75"/>
        <v>98677.996640790487</v>
      </c>
      <c r="F359" s="11">
        <f t="shared" si="76"/>
        <v>5.2197287352547081E-4</v>
      </c>
      <c r="G359" s="10">
        <f t="shared" si="83"/>
        <v>27297.737127239438</v>
      </c>
      <c r="H359" s="11">
        <f t="shared" si="77"/>
        <v>1.4439569888023172E-4</v>
      </c>
      <c r="I359" s="11">
        <v>5.8609139562211478E-4</v>
      </c>
      <c r="J359" s="12">
        <f t="shared" si="84"/>
        <v>-6.4118522096643965E-5</v>
      </c>
      <c r="K359" s="38">
        <f t="shared" si="85"/>
        <v>8.7999999999999995E-2</v>
      </c>
      <c r="L359" s="38">
        <f t="shared" si="86"/>
        <v>3.7000000000000002E-3</v>
      </c>
      <c r="M359" s="38">
        <f t="shared" si="87"/>
        <v>9.169999999999999E-2</v>
      </c>
      <c r="N359" s="10">
        <f t="shared" si="88"/>
        <v>4139.0097883189437</v>
      </c>
      <c r="O359" s="13">
        <f t="shared" si="78"/>
        <v>2.1893947042960385E-5</v>
      </c>
      <c r="P359" s="43">
        <f t="shared" si="89"/>
        <v>23158.727338920493</v>
      </c>
      <c r="Q359" s="44">
        <f t="shared" si="79"/>
        <v>1.2250175183727133E-4</v>
      </c>
      <c r="R359" s="10">
        <v>1117863.74</v>
      </c>
      <c r="S359" s="10">
        <v>303786.93</v>
      </c>
      <c r="T359" s="10">
        <v>0</v>
      </c>
      <c r="U359" s="10"/>
      <c r="V359" s="10">
        <v>98376.960000000006</v>
      </c>
      <c r="W359" s="10">
        <v>4136.2</v>
      </c>
      <c r="X359" s="10">
        <f t="shared" si="80"/>
        <v>98677.996640790487</v>
      </c>
      <c r="Y359" s="10">
        <f t="shared" si="81"/>
        <v>4139.0097883189437</v>
      </c>
      <c r="Z359" s="10">
        <f t="shared" si="82"/>
        <v>23158.727338920493</v>
      </c>
      <c r="AA359" s="10"/>
      <c r="AB359" s="10"/>
      <c r="AC359" s="10"/>
      <c r="AD359" s="10"/>
      <c r="AE359" s="10"/>
      <c r="AF359" s="10"/>
      <c r="AG359" s="10"/>
      <c r="AH359" s="10"/>
      <c r="AI359" s="10"/>
    </row>
    <row r="360" spans="1:35" x14ac:dyDescent="0.55000000000000004">
      <c r="A360" s="3">
        <v>6909</v>
      </c>
      <c r="B360" s="3" t="s">
        <v>708</v>
      </c>
      <c r="C360" s="3" t="s">
        <v>571</v>
      </c>
      <c r="D360" s="9" t="s">
        <v>709</v>
      </c>
      <c r="E360" s="10">
        <f t="shared" si="75"/>
        <v>30040.273764672918</v>
      </c>
      <c r="F360" s="11">
        <f t="shared" si="76"/>
        <v>1.5890278027752759E-4</v>
      </c>
      <c r="G360" s="10">
        <f t="shared" si="83"/>
        <v>8310.2437125825927</v>
      </c>
      <c r="H360" s="11">
        <f t="shared" si="77"/>
        <v>4.3958348750674073E-5</v>
      </c>
      <c r="I360" s="11">
        <v>1.7234649237588175E-4</v>
      </c>
      <c r="J360" s="12">
        <f t="shared" si="84"/>
        <v>-1.344371209835416E-5</v>
      </c>
      <c r="K360" s="38">
        <f t="shared" si="85"/>
        <v>8.7999999999999995E-2</v>
      </c>
      <c r="L360" s="38">
        <f t="shared" si="86"/>
        <v>3.7000000000000002E-3</v>
      </c>
      <c r="M360" s="38">
        <f t="shared" si="87"/>
        <v>9.169999999999999E-2</v>
      </c>
      <c r="N360" s="10">
        <f t="shared" si="88"/>
        <v>1260.0954223303388</v>
      </c>
      <c r="O360" s="13">
        <f t="shared" si="78"/>
        <v>6.6654740762964653E-6</v>
      </c>
      <c r="P360" s="43">
        <f t="shared" si="89"/>
        <v>7050.1482902522539</v>
      </c>
      <c r="Q360" s="44">
        <f t="shared" si="79"/>
        <v>3.7292874674377606E-5</v>
      </c>
      <c r="R360" s="10">
        <v>340325.04</v>
      </c>
      <c r="S360" s="10">
        <v>77691.37000000001</v>
      </c>
      <c r="T360" s="10">
        <v>0</v>
      </c>
      <c r="U360" s="10"/>
      <c r="V360" s="10">
        <v>29948.63</v>
      </c>
      <c r="W360" s="10">
        <v>1259.24</v>
      </c>
      <c r="X360" s="10">
        <f t="shared" si="80"/>
        <v>30040.273764672918</v>
      </c>
      <c r="Y360" s="10">
        <f t="shared" si="81"/>
        <v>1260.0954223303388</v>
      </c>
      <c r="Z360" s="10">
        <f t="shared" si="82"/>
        <v>7050.1482902522539</v>
      </c>
      <c r="AA360" s="10"/>
      <c r="AB360" s="10"/>
      <c r="AC360" s="10"/>
      <c r="AD360" s="10"/>
      <c r="AE360" s="10"/>
      <c r="AF360" s="10"/>
      <c r="AG360" s="10"/>
      <c r="AH360" s="10"/>
      <c r="AI360" s="10"/>
    </row>
    <row r="361" spans="1:35" x14ac:dyDescent="0.55000000000000004">
      <c r="A361" s="3">
        <v>6973</v>
      </c>
      <c r="B361" s="3" t="s">
        <v>710</v>
      </c>
      <c r="C361" s="3" t="s">
        <v>571</v>
      </c>
      <c r="D361" s="9" t="s">
        <v>711</v>
      </c>
      <c r="E361" s="10">
        <f t="shared" si="75"/>
        <v>16723.357893089164</v>
      </c>
      <c r="F361" s="11">
        <f t="shared" si="76"/>
        <v>8.8460847114950984E-5</v>
      </c>
      <c r="G361" s="10">
        <f t="shared" si="83"/>
        <v>4626.2490627062616</v>
      </c>
      <c r="H361" s="11">
        <f t="shared" si="77"/>
        <v>2.4471276263295237E-5</v>
      </c>
      <c r="I361" s="11">
        <v>8.28130750174803E-5</v>
      </c>
      <c r="J361" s="12">
        <f t="shared" si="84"/>
        <v>5.6477720974706838E-6</v>
      </c>
      <c r="K361" s="38">
        <f t="shared" si="85"/>
        <v>8.7999999999999995E-2</v>
      </c>
      <c r="L361" s="38">
        <f t="shared" si="86"/>
        <v>3.7000000000000002E-3</v>
      </c>
      <c r="M361" s="38">
        <f t="shared" si="87"/>
        <v>9.169999999999999E-2</v>
      </c>
      <c r="N361" s="10">
        <f t="shared" si="88"/>
        <v>701.44618038729527</v>
      </c>
      <c r="O361" s="13">
        <f t="shared" si="78"/>
        <v>3.71041053592765E-6</v>
      </c>
      <c r="P361" s="43">
        <f t="shared" si="89"/>
        <v>3924.8028823189666</v>
      </c>
      <c r="Q361" s="44">
        <f t="shared" si="79"/>
        <v>2.0760865727367589E-5</v>
      </c>
      <c r="R361" s="10">
        <v>189458.79</v>
      </c>
      <c r="S361" s="10">
        <v>23347.15</v>
      </c>
      <c r="T361" s="10">
        <v>0</v>
      </c>
      <c r="U361" s="10"/>
      <c r="V361" s="10">
        <v>16672.34</v>
      </c>
      <c r="W361" s="10">
        <v>700.97</v>
      </c>
      <c r="X361" s="10">
        <f t="shared" si="80"/>
        <v>16723.357893089164</v>
      </c>
      <c r="Y361" s="10">
        <f t="shared" si="81"/>
        <v>701.44618038729527</v>
      </c>
      <c r="Z361" s="10">
        <f t="shared" si="82"/>
        <v>3924.8028823189666</v>
      </c>
      <c r="AA361" s="10"/>
      <c r="AB361" s="10"/>
      <c r="AC361" s="10"/>
      <c r="AD361" s="10"/>
      <c r="AE361" s="10"/>
      <c r="AF361" s="10"/>
      <c r="AG361" s="10"/>
      <c r="AH361" s="10"/>
      <c r="AI361" s="10"/>
    </row>
    <row r="362" spans="1:35" x14ac:dyDescent="0.55000000000000004">
      <c r="A362" s="3">
        <v>6882</v>
      </c>
      <c r="B362" s="3" t="s">
        <v>712</v>
      </c>
      <c r="C362" s="3" t="s">
        <v>571</v>
      </c>
      <c r="D362" s="9" t="s">
        <v>713</v>
      </c>
      <c r="E362" s="10">
        <f t="shared" si="75"/>
        <v>39974.108882895394</v>
      </c>
      <c r="F362" s="11">
        <f t="shared" si="76"/>
        <v>2.1144937261119705E-4</v>
      </c>
      <c r="G362" s="10">
        <f t="shared" si="83"/>
        <v>11058.307173507321</v>
      </c>
      <c r="H362" s="11">
        <f t="shared" si="77"/>
        <v>5.8494665155138724E-5</v>
      </c>
      <c r="I362" s="11">
        <v>2.2352103411243395E-4</v>
      </c>
      <c r="J362" s="12">
        <f t="shared" si="84"/>
        <v>-1.2071661501236898E-5</v>
      </c>
      <c r="K362" s="38">
        <f t="shared" si="85"/>
        <v>8.7999999999999995E-2</v>
      </c>
      <c r="L362" s="38">
        <f t="shared" si="86"/>
        <v>3.7000000000000002E-3</v>
      </c>
      <c r="M362" s="38">
        <f t="shared" si="87"/>
        <v>9.169999999999999E-2</v>
      </c>
      <c r="N362" s="10">
        <f t="shared" si="88"/>
        <v>1676.7882964548714</v>
      </c>
      <c r="O362" s="13">
        <f t="shared" si="78"/>
        <v>8.8696369524047614E-6</v>
      </c>
      <c r="P362" s="43">
        <f t="shared" si="89"/>
        <v>9381.5188770524492</v>
      </c>
      <c r="Q362" s="44">
        <f t="shared" si="79"/>
        <v>4.9625028202733965E-5</v>
      </c>
      <c r="R362" s="10">
        <v>449958.93</v>
      </c>
      <c r="S362" s="10">
        <v>0</v>
      </c>
      <c r="T362" s="10">
        <v>0</v>
      </c>
      <c r="U362" s="10"/>
      <c r="V362" s="10">
        <v>39852.159999999996</v>
      </c>
      <c r="W362" s="10">
        <v>1675.65</v>
      </c>
      <c r="X362" s="10">
        <f t="shared" si="80"/>
        <v>39974.108882895394</v>
      </c>
      <c r="Y362" s="10">
        <f t="shared" si="81"/>
        <v>1676.7882964548714</v>
      </c>
      <c r="Z362" s="10">
        <f t="shared" si="82"/>
        <v>9381.5188770524492</v>
      </c>
      <c r="AA362" s="10"/>
      <c r="AB362" s="10"/>
      <c r="AC362" s="10"/>
      <c r="AD362" s="10"/>
      <c r="AE362" s="10"/>
      <c r="AF362" s="10"/>
      <c r="AG362" s="10"/>
      <c r="AH362" s="10"/>
      <c r="AI362" s="10"/>
    </row>
    <row r="363" spans="1:35" x14ac:dyDescent="0.55000000000000004">
      <c r="A363" s="3">
        <v>6911</v>
      </c>
      <c r="B363" s="3" t="s">
        <v>714</v>
      </c>
      <c r="C363" s="3" t="s">
        <v>571</v>
      </c>
      <c r="D363" s="9" t="s">
        <v>715</v>
      </c>
      <c r="E363" s="10">
        <f t="shared" si="75"/>
        <v>46997.384767607822</v>
      </c>
      <c r="F363" s="11">
        <f t="shared" si="76"/>
        <v>2.4860010144541107E-4</v>
      </c>
      <c r="G363" s="10">
        <f t="shared" si="83"/>
        <v>13001.098881481639</v>
      </c>
      <c r="H363" s="11">
        <f t="shared" si="77"/>
        <v>6.8771369232992091E-5</v>
      </c>
      <c r="I363" s="11">
        <v>2.364033268575046E-4</v>
      </c>
      <c r="J363" s="12">
        <f t="shared" si="84"/>
        <v>1.2196774587906474E-5</v>
      </c>
      <c r="K363" s="38">
        <f t="shared" si="85"/>
        <v>8.7999999999999995E-2</v>
      </c>
      <c r="L363" s="38">
        <f t="shared" si="86"/>
        <v>3.7000000000000002E-3</v>
      </c>
      <c r="M363" s="38">
        <f t="shared" si="87"/>
        <v>9.169999999999999E-2</v>
      </c>
      <c r="N363" s="10">
        <f t="shared" si="88"/>
        <v>1971.2882192589584</v>
      </c>
      <c r="O363" s="13">
        <f t="shared" si="78"/>
        <v>1.0427440882278375E-5</v>
      </c>
      <c r="P363" s="43">
        <f t="shared" si="89"/>
        <v>11029.810662222681</v>
      </c>
      <c r="Q363" s="44">
        <f t="shared" si="79"/>
        <v>5.8343928350713713E-5</v>
      </c>
      <c r="R363" s="10">
        <v>522487.89</v>
      </c>
      <c r="S363" s="10">
        <v>0</v>
      </c>
      <c r="T363" s="10">
        <v>0</v>
      </c>
      <c r="U363" s="10"/>
      <c r="V363" s="10">
        <v>46854.01</v>
      </c>
      <c r="W363" s="10">
        <v>1969.95</v>
      </c>
      <c r="X363" s="10">
        <f t="shared" si="80"/>
        <v>46997.384767607822</v>
      </c>
      <c r="Y363" s="10">
        <f t="shared" si="81"/>
        <v>1971.2882192589584</v>
      </c>
      <c r="Z363" s="10">
        <f t="shared" si="82"/>
        <v>11029.810662222681</v>
      </c>
      <c r="AA363" s="10"/>
      <c r="AB363" s="10"/>
      <c r="AC363" s="10"/>
      <c r="AD363" s="10"/>
      <c r="AE363" s="10"/>
      <c r="AF363" s="10"/>
      <c r="AG363" s="10"/>
      <c r="AH363" s="10"/>
      <c r="AI363" s="10"/>
    </row>
    <row r="364" spans="1:35" x14ac:dyDescent="0.55000000000000004">
      <c r="A364" s="3">
        <v>6365</v>
      </c>
      <c r="B364" s="3" t="s">
        <v>716</v>
      </c>
      <c r="C364" s="3" t="s">
        <v>571</v>
      </c>
      <c r="D364" s="9" t="s">
        <v>717</v>
      </c>
      <c r="E364" s="10">
        <f t="shared" si="75"/>
        <v>2102.3536433662762</v>
      </c>
      <c r="F364" s="11">
        <f t="shared" si="76"/>
        <v>1.1120732176893608E-5</v>
      </c>
      <c r="G364" s="10">
        <f t="shared" si="83"/>
        <v>581.58098880371949</v>
      </c>
      <c r="H364" s="11">
        <f t="shared" si="77"/>
        <v>3.0763646430594004E-6</v>
      </c>
      <c r="I364" s="11">
        <v>1.264645473166639E-5</v>
      </c>
      <c r="J364" s="12">
        <f t="shared" si="84"/>
        <v>-1.525722554772782E-6</v>
      </c>
      <c r="K364" s="38">
        <f t="shared" si="85"/>
        <v>8.7999999999999995E-2</v>
      </c>
      <c r="L364" s="38">
        <f t="shared" si="86"/>
        <v>3.7000000000000002E-3</v>
      </c>
      <c r="M364" s="38">
        <f t="shared" si="87"/>
        <v>9.169999999999999E-2</v>
      </c>
      <c r="N364" s="10">
        <f t="shared" si="88"/>
        <v>88.179861357445333</v>
      </c>
      <c r="O364" s="13">
        <f t="shared" si="78"/>
        <v>4.6644132619933018E-7</v>
      </c>
      <c r="P364" s="43">
        <f t="shared" si="89"/>
        <v>493.40112744627419</v>
      </c>
      <c r="Q364" s="44">
        <f t="shared" si="79"/>
        <v>2.6099233168600706E-6</v>
      </c>
      <c r="R364" s="10">
        <v>23817.52</v>
      </c>
      <c r="S364" s="10">
        <v>57140.51</v>
      </c>
      <c r="T364" s="10">
        <v>0</v>
      </c>
      <c r="U364" s="10"/>
      <c r="V364" s="10">
        <v>2095.94</v>
      </c>
      <c r="W364" s="10">
        <v>88.12</v>
      </c>
      <c r="X364" s="10">
        <f t="shared" si="80"/>
        <v>2102.3536433662762</v>
      </c>
      <c r="Y364" s="10">
        <f t="shared" si="81"/>
        <v>88.179861357445333</v>
      </c>
      <c r="Z364" s="10">
        <f t="shared" si="82"/>
        <v>493.40112744627419</v>
      </c>
      <c r="AA364" s="10"/>
      <c r="AB364" s="10"/>
      <c r="AC364" s="10"/>
      <c r="AD364" s="10"/>
      <c r="AE364" s="10"/>
      <c r="AF364" s="10"/>
      <c r="AG364" s="10"/>
      <c r="AH364" s="10"/>
      <c r="AI364" s="10"/>
    </row>
    <row r="365" spans="1:35" x14ac:dyDescent="0.55000000000000004">
      <c r="A365" s="3">
        <v>6912</v>
      </c>
      <c r="B365" s="3" t="s">
        <v>718</v>
      </c>
      <c r="C365" s="3" t="s">
        <v>571</v>
      </c>
      <c r="D365" s="9" t="s">
        <v>719</v>
      </c>
      <c r="E365" s="10">
        <f t="shared" si="75"/>
        <v>286184.06077582162</v>
      </c>
      <c r="F365" s="11">
        <f t="shared" si="76"/>
        <v>1.5138158621533497E-3</v>
      </c>
      <c r="G365" s="10">
        <f t="shared" si="83"/>
        <v>79168.682411917936</v>
      </c>
      <c r="H365" s="11">
        <f t="shared" si="77"/>
        <v>4.1877526965005448E-4</v>
      </c>
      <c r="I365" s="11">
        <v>1.4143462829139708E-3</v>
      </c>
      <c r="J365" s="12">
        <f t="shared" si="84"/>
        <v>9.9469579239378934E-5</v>
      </c>
      <c r="K365" s="38">
        <f t="shared" si="85"/>
        <v>8.7999999999999995E-2</v>
      </c>
      <c r="L365" s="38">
        <f t="shared" si="86"/>
        <v>3.7000000000000002E-3</v>
      </c>
      <c r="M365" s="38">
        <f t="shared" si="87"/>
        <v>9.169999999999999E-2</v>
      </c>
      <c r="N365" s="10">
        <f t="shared" si="88"/>
        <v>12004.179099407114</v>
      </c>
      <c r="O365" s="13">
        <f t="shared" si="78"/>
        <v>6.3498004338708017E-5</v>
      </c>
      <c r="P365" s="43">
        <f t="shared" si="89"/>
        <v>67164.503312510817</v>
      </c>
      <c r="Q365" s="44">
        <f t="shared" si="79"/>
        <v>3.5527726531134644E-4</v>
      </c>
      <c r="R365" s="10">
        <v>3238891.74</v>
      </c>
      <c r="S365" s="10">
        <v>140669.15</v>
      </c>
      <c r="T365" s="10">
        <v>0</v>
      </c>
      <c r="U365" s="10"/>
      <c r="V365" s="10">
        <v>285311</v>
      </c>
      <c r="W365" s="10">
        <v>11996.03</v>
      </c>
      <c r="X365" s="10">
        <f t="shared" si="80"/>
        <v>286184.06077582162</v>
      </c>
      <c r="Y365" s="10">
        <f t="shared" si="81"/>
        <v>12004.179099407114</v>
      </c>
      <c r="Z365" s="10">
        <f t="shared" si="82"/>
        <v>67164.503312510817</v>
      </c>
      <c r="AA365" s="10"/>
      <c r="AB365" s="10"/>
      <c r="AC365" s="10"/>
      <c r="AD365" s="10"/>
      <c r="AE365" s="10"/>
      <c r="AF365" s="10"/>
      <c r="AG365" s="10"/>
      <c r="AH365" s="10"/>
      <c r="AI365" s="10"/>
    </row>
    <row r="366" spans="1:35" x14ac:dyDescent="0.55000000000000004">
      <c r="A366" s="3">
        <v>6913</v>
      </c>
      <c r="B366" s="3" t="s">
        <v>720</v>
      </c>
      <c r="C366" s="3" t="s">
        <v>571</v>
      </c>
      <c r="D366" s="9" t="s">
        <v>721</v>
      </c>
      <c r="E366" s="10">
        <f t="shared" si="75"/>
        <v>26205.976486539035</v>
      </c>
      <c r="F366" s="11">
        <f t="shared" si="76"/>
        <v>1.3862065826096532E-4</v>
      </c>
      <c r="G366" s="10">
        <f t="shared" si="83"/>
        <v>7249.4436910602135</v>
      </c>
      <c r="H366" s="11">
        <f t="shared" si="77"/>
        <v>3.8347079224342497E-5</v>
      </c>
      <c r="I366" s="11">
        <v>1.5685056747367132E-4</v>
      </c>
      <c r="J366" s="12">
        <f t="shared" si="84"/>
        <v>-1.8229909212705997E-5</v>
      </c>
      <c r="K366" s="38">
        <f t="shared" si="85"/>
        <v>8.7999999999999995E-2</v>
      </c>
      <c r="L366" s="38">
        <f t="shared" si="86"/>
        <v>3.7000000000000002E-3</v>
      </c>
      <c r="M366" s="38">
        <f t="shared" si="87"/>
        <v>9.169999999999999E-2</v>
      </c>
      <c r="N366" s="10">
        <f t="shared" si="88"/>
        <v>1099.1661746736847</v>
      </c>
      <c r="O366" s="13">
        <f t="shared" si="78"/>
        <v>5.814213362731142E-6</v>
      </c>
      <c r="P366" s="43">
        <f t="shared" si="89"/>
        <v>6150.277516386529</v>
      </c>
      <c r="Q366" s="44">
        <f t="shared" si="79"/>
        <v>3.2532865861611352E-5</v>
      </c>
      <c r="R366" s="10">
        <v>296885.81</v>
      </c>
      <c r="S366" s="10">
        <v>0</v>
      </c>
      <c r="T366" s="10">
        <v>0</v>
      </c>
      <c r="U366" s="10"/>
      <c r="V366" s="10">
        <v>26126.03</v>
      </c>
      <c r="W366" s="10">
        <v>1098.42</v>
      </c>
      <c r="X366" s="10">
        <f t="shared" si="80"/>
        <v>26205.976486539035</v>
      </c>
      <c r="Y366" s="10">
        <f t="shared" si="81"/>
        <v>1099.1661746736847</v>
      </c>
      <c r="Z366" s="10">
        <f t="shared" si="82"/>
        <v>6150.277516386529</v>
      </c>
      <c r="AA366" s="10"/>
      <c r="AB366" s="10"/>
      <c r="AC366" s="10"/>
      <c r="AD366" s="10"/>
      <c r="AE366" s="10"/>
      <c r="AF366" s="10"/>
      <c r="AG366" s="10"/>
      <c r="AH366" s="10"/>
      <c r="AI366" s="10"/>
    </row>
    <row r="367" spans="1:35" x14ac:dyDescent="0.55000000000000004">
      <c r="A367" s="3">
        <v>6380</v>
      </c>
      <c r="B367" s="3" t="s">
        <v>722</v>
      </c>
      <c r="C367" s="3" t="s">
        <v>571</v>
      </c>
      <c r="D367" s="9" t="s">
        <v>723</v>
      </c>
      <c r="E367" s="10">
        <f t="shared" si="75"/>
        <v>6880.2094323553292</v>
      </c>
      <c r="F367" s="11">
        <f t="shared" si="76"/>
        <v>3.6393956202177627E-5</v>
      </c>
      <c r="G367" s="10">
        <f t="shared" si="83"/>
        <v>1903.2614172907556</v>
      </c>
      <c r="H367" s="11">
        <f t="shared" si="77"/>
        <v>1.0067602351817036E-5</v>
      </c>
      <c r="I367" s="11">
        <v>2.420392420077045E-5</v>
      </c>
      <c r="J367" s="12">
        <f t="shared" si="84"/>
        <v>1.2190032001407177E-5</v>
      </c>
      <c r="K367" s="38">
        <f t="shared" si="85"/>
        <v>8.7999999999999995E-2</v>
      </c>
      <c r="L367" s="38">
        <f t="shared" si="86"/>
        <v>3.7000000000000002E-3</v>
      </c>
      <c r="M367" s="38">
        <f t="shared" si="87"/>
        <v>9.169999999999999E-2</v>
      </c>
      <c r="N367" s="10">
        <f t="shared" si="88"/>
        <v>288.54588087175853</v>
      </c>
      <c r="O367" s="13">
        <f t="shared" si="78"/>
        <v>1.5263090831772227E-6</v>
      </c>
      <c r="P367" s="43">
        <f t="shared" si="89"/>
        <v>1614.7155364189971</v>
      </c>
      <c r="Q367" s="44">
        <f t="shared" si="79"/>
        <v>8.5412932686398144E-6</v>
      </c>
      <c r="R367" s="10">
        <v>77945.34</v>
      </c>
      <c r="S367" s="10">
        <v>0</v>
      </c>
      <c r="T367" s="10">
        <v>0</v>
      </c>
      <c r="U367" s="10"/>
      <c r="V367" s="10">
        <v>6859.22</v>
      </c>
      <c r="W367" s="10">
        <v>288.35000000000002</v>
      </c>
      <c r="X367" s="10">
        <f t="shared" si="80"/>
        <v>6880.2094323553292</v>
      </c>
      <c r="Y367" s="10">
        <f t="shared" si="81"/>
        <v>288.54588087175853</v>
      </c>
      <c r="Z367" s="10">
        <f t="shared" si="82"/>
        <v>1614.7155364189971</v>
      </c>
      <c r="AA367" s="10"/>
      <c r="AB367" s="10"/>
      <c r="AC367" s="10"/>
      <c r="AD367" s="10"/>
      <c r="AE367" s="10"/>
      <c r="AF367" s="10"/>
      <c r="AG367" s="10"/>
      <c r="AH367" s="10"/>
      <c r="AI367" s="10"/>
    </row>
    <row r="368" spans="1:35" x14ac:dyDescent="0.55000000000000004">
      <c r="A368" s="3">
        <v>6977</v>
      </c>
      <c r="B368" s="3" t="s">
        <v>724</v>
      </c>
      <c r="C368" s="3" t="s">
        <v>571</v>
      </c>
      <c r="D368" s="9" t="s">
        <v>725</v>
      </c>
      <c r="E368" s="10">
        <f t="shared" si="75"/>
        <v>117538.38396255046</v>
      </c>
      <c r="F368" s="11">
        <f t="shared" si="76"/>
        <v>6.2173787586919447E-4</v>
      </c>
      <c r="G368" s="10">
        <f t="shared" si="83"/>
        <v>32515.836681637524</v>
      </c>
      <c r="H368" s="11">
        <f t="shared" si="77"/>
        <v>1.7199766194668953E-4</v>
      </c>
      <c r="I368" s="11">
        <v>6.8057966216167971E-4</v>
      </c>
      <c r="J368" s="12">
        <f t="shared" si="84"/>
        <v>-5.8841786292485238E-5</v>
      </c>
      <c r="K368" s="38">
        <f t="shared" si="85"/>
        <v>8.7999999999999995E-2</v>
      </c>
      <c r="L368" s="38">
        <f t="shared" si="86"/>
        <v>3.7000000000000002E-3</v>
      </c>
      <c r="M368" s="38">
        <f t="shared" si="87"/>
        <v>9.169999999999999E-2</v>
      </c>
      <c r="N368" s="10">
        <f t="shared" si="88"/>
        <v>4930.7672770075269</v>
      </c>
      <c r="O368" s="13">
        <f t="shared" si="78"/>
        <v>2.6082073530879524E-5</v>
      </c>
      <c r="P368" s="43">
        <f t="shared" si="89"/>
        <v>27585.069404629998</v>
      </c>
      <c r="Q368" s="44">
        <f t="shared" si="79"/>
        <v>1.4591558841581002E-4</v>
      </c>
      <c r="R368" s="10">
        <v>1331589.1200000001</v>
      </c>
      <c r="S368" s="10">
        <v>159661.44</v>
      </c>
      <c r="T368" s="10">
        <v>0</v>
      </c>
      <c r="U368" s="10"/>
      <c r="V368" s="10">
        <v>117179.81000000001</v>
      </c>
      <c r="W368" s="10">
        <v>4927.42</v>
      </c>
      <c r="X368" s="10">
        <f t="shared" si="80"/>
        <v>117538.38396255046</v>
      </c>
      <c r="Y368" s="10">
        <f t="shared" si="81"/>
        <v>4930.7672770075269</v>
      </c>
      <c r="Z368" s="10">
        <f t="shared" si="82"/>
        <v>27585.069404629998</v>
      </c>
      <c r="AA368" s="10"/>
      <c r="AB368" s="10"/>
      <c r="AC368" s="10"/>
      <c r="AD368" s="10"/>
      <c r="AE368" s="10"/>
      <c r="AF368" s="10"/>
      <c r="AG368" s="10"/>
      <c r="AH368" s="10"/>
      <c r="AI368" s="10"/>
    </row>
    <row r="369" spans="1:35" x14ac:dyDescent="0.55000000000000004">
      <c r="A369" s="3">
        <v>6787</v>
      </c>
      <c r="B369" s="3" t="s">
        <v>726</v>
      </c>
      <c r="C369" s="3" t="s">
        <v>571</v>
      </c>
      <c r="D369" s="9" t="s">
        <v>727</v>
      </c>
      <c r="E369" s="10">
        <f t="shared" si="75"/>
        <v>33596.90396476227</v>
      </c>
      <c r="F369" s="11">
        <f t="shared" si="76"/>
        <v>1.7771613835943157E-4</v>
      </c>
      <c r="G369" s="10">
        <f t="shared" si="83"/>
        <v>9294.0900781137661</v>
      </c>
      <c r="H369" s="11">
        <f t="shared" si="77"/>
        <v>4.9162559740012452E-5</v>
      </c>
      <c r="I369" s="11">
        <v>1.7049045677671406E-4</v>
      </c>
      <c r="J369" s="12">
        <f t="shared" si="84"/>
        <v>7.225681582717511E-6</v>
      </c>
      <c r="K369" s="38">
        <f t="shared" si="85"/>
        <v>8.7999999999999995E-2</v>
      </c>
      <c r="L369" s="38">
        <f t="shared" si="86"/>
        <v>3.7000000000000002E-3</v>
      </c>
      <c r="M369" s="38">
        <f t="shared" si="87"/>
        <v>9.169999999999999E-2</v>
      </c>
      <c r="N369" s="10">
        <f t="shared" si="88"/>
        <v>1409.2366676402985</v>
      </c>
      <c r="O369" s="13">
        <f t="shared" si="78"/>
        <v>7.4543802866544786E-6</v>
      </c>
      <c r="P369" s="43">
        <f t="shared" si="89"/>
        <v>7884.8534104734672</v>
      </c>
      <c r="Q369" s="44">
        <f t="shared" si="79"/>
        <v>4.170817945335797E-5</v>
      </c>
      <c r="R369" s="10">
        <v>378793.59</v>
      </c>
      <c r="S369" s="10">
        <v>16693.16</v>
      </c>
      <c r="T369" s="10">
        <v>0</v>
      </c>
      <c r="U369" s="10"/>
      <c r="V369" s="10">
        <v>33494.409999999996</v>
      </c>
      <c r="W369" s="10">
        <v>1408.28</v>
      </c>
      <c r="X369" s="10">
        <f t="shared" si="80"/>
        <v>33596.90396476227</v>
      </c>
      <c r="Y369" s="10">
        <f t="shared" si="81"/>
        <v>1409.2366676402985</v>
      </c>
      <c r="Z369" s="10">
        <f t="shared" si="82"/>
        <v>7884.8534104734672</v>
      </c>
      <c r="AA369" s="10"/>
      <c r="AB369" s="10"/>
      <c r="AC369" s="10"/>
      <c r="AD369" s="10"/>
      <c r="AE369" s="10"/>
      <c r="AF369" s="10"/>
      <c r="AG369" s="10"/>
      <c r="AH369" s="10"/>
      <c r="AI369" s="10"/>
    </row>
    <row r="370" spans="1:35" x14ac:dyDescent="0.55000000000000004">
      <c r="A370" s="3">
        <v>6784</v>
      </c>
      <c r="B370" s="3" t="s">
        <v>728</v>
      </c>
      <c r="C370" s="3" t="s">
        <v>571</v>
      </c>
      <c r="D370" s="9" t="s">
        <v>729</v>
      </c>
      <c r="E370" s="10">
        <f t="shared" si="75"/>
        <v>31099.525219613261</v>
      </c>
      <c r="F370" s="11">
        <f t="shared" si="76"/>
        <v>1.6450585841594912E-4</v>
      </c>
      <c r="G370" s="10">
        <f t="shared" si="83"/>
        <v>8603.2494590880287</v>
      </c>
      <c r="H370" s="11">
        <f t="shared" si="77"/>
        <v>4.5508248998645838E-5</v>
      </c>
      <c r="I370" s="11">
        <v>1.6565197910872642E-4</v>
      </c>
      <c r="J370" s="12">
        <f t="shared" si="84"/>
        <v>-1.1461206927772976E-6</v>
      </c>
      <c r="K370" s="38">
        <f t="shared" si="85"/>
        <v>8.7999999999999995E-2</v>
      </c>
      <c r="L370" s="38">
        <f t="shared" si="86"/>
        <v>3.7000000000000002E-3</v>
      </c>
      <c r="M370" s="38">
        <f t="shared" si="87"/>
        <v>9.169999999999999E-2</v>
      </c>
      <c r="N370" s="10">
        <f t="shared" si="88"/>
        <v>1304.5055703902958</v>
      </c>
      <c r="O370" s="13">
        <f t="shared" si="78"/>
        <v>6.9003885798907257E-6</v>
      </c>
      <c r="P370" s="43">
        <f t="shared" si="89"/>
        <v>7298.7438886977325</v>
      </c>
      <c r="Q370" s="44">
        <f t="shared" si="79"/>
        <v>3.8607860418755109E-5</v>
      </c>
      <c r="R370" s="10">
        <v>352325.78</v>
      </c>
      <c r="S370" s="10">
        <v>0</v>
      </c>
      <c r="T370" s="10">
        <v>0</v>
      </c>
      <c r="U370" s="10"/>
      <c r="V370" s="10">
        <v>31004.65</v>
      </c>
      <c r="W370" s="10">
        <v>1303.6199999999999</v>
      </c>
      <c r="X370" s="10">
        <f t="shared" si="80"/>
        <v>31099.525219613261</v>
      </c>
      <c r="Y370" s="10">
        <f t="shared" si="81"/>
        <v>1304.5055703902958</v>
      </c>
      <c r="Z370" s="10">
        <f t="shared" si="82"/>
        <v>7298.7438886977325</v>
      </c>
      <c r="AA370" s="10"/>
      <c r="AB370" s="10"/>
      <c r="AC370" s="10"/>
      <c r="AD370" s="10"/>
      <c r="AE370" s="10"/>
      <c r="AF370" s="10"/>
      <c r="AG370" s="10"/>
      <c r="AH370" s="10"/>
      <c r="AI370" s="10"/>
    </row>
    <row r="371" spans="1:35" x14ac:dyDescent="0.55000000000000004">
      <c r="A371" s="3">
        <v>6979</v>
      </c>
      <c r="B371" s="3" t="s">
        <v>730</v>
      </c>
      <c r="C371" s="3" t="s">
        <v>571</v>
      </c>
      <c r="D371" s="9" t="s">
        <v>731</v>
      </c>
      <c r="E371" s="10">
        <f t="shared" si="75"/>
        <v>51745.880989461679</v>
      </c>
      <c r="F371" s="11">
        <f t="shared" si="76"/>
        <v>2.7371802339581805E-4</v>
      </c>
      <c r="G371" s="10">
        <f t="shared" si="83"/>
        <v>14314.69810825017</v>
      </c>
      <c r="H371" s="11">
        <f t="shared" si="77"/>
        <v>7.571986014685985E-5</v>
      </c>
      <c r="I371" s="11">
        <v>3.3122118138192015E-4</v>
      </c>
      <c r="J371" s="12">
        <f t="shared" si="84"/>
        <v>-5.7503157986102101E-5</v>
      </c>
      <c r="K371" s="38">
        <f t="shared" si="85"/>
        <v>8.7999999999999995E-2</v>
      </c>
      <c r="L371" s="38">
        <f t="shared" si="86"/>
        <v>3.7000000000000002E-3</v>
      </c>
      <c r="M371" s="38">
        <f t="shared" si="87"/>
        <v>9.169999999999999E-2</v>
      </c>
      <c r="N371" s="10">
        <f t="shared" si="88"/>
        <v>2170.4634303868056</v>
      </c>
      <c r="O371" s="13">
        <f t="shared" si="78"/>
        <v>1.1481009669916988E-5</v>
      </c>
      <c r="P371" s="43">
        <f t="shared" si="89"/>
        <v>12144.234677863364</v>
      </c>
      <c r="Q371" s="44">
        <f t="shared" si="79"/>
        <v>6.4238850476942862E-5</v>
      </c>
      <c r="R371" s="10">
        <v>586225.59</v>
      </c>
      <c r="S371" s="10">
        <v>0</v>
      </c>
      <c r="T371" s="10">
        <v>0</v>
      </c>
      <c r="U371" s="10"/>
      <c r="V371" s="10">
        <v>51588.02</v>
      </c>
      <c r="W371" s="10">
        <v>2168.9899999999998</v>
      </c>
      <c r="X371" s="10">
        <f t="shared" si="80"/>
        <v>51745.880989461679</v>
      </c>
      <c r="Y371" s="10">
        <f t="shared" si="81"/>
        <v>2170.4634303868056</v>
      </c>
      <c r="Z371" s="10">
        <f t="shared" si="82"/>
        <v>12144.234677863364</v>
      </c>
      <c r="AA371" s="10"/>
      <c r="AB371" s="10"/>
      <c r="AC371" s="10"/>
      <c r="AD371" s="10"/>
      <c r="AE371" s="10"/>
      <c r="AF371" s="10"/>
      <c r="AG371" s="10"/>
      <c r="AH371" s="10"/>
      <c r="AI371" s="10"/>
    </row>
    <row r="372" spans="1:35" x14ac:dyDescent="0.55000000000000004">
      <c r="A372" s="3">
        <v>6785</v>
      </c>
      <c r="B372" s="3" t="s">
        <v>732</v>
      </c>
      <c r="C372" s="3" t="s">
        <v>571</v>
      </c>
      <c r="D372" s="9" t="s">
        <v>733</v>
      </c>
      <c r="E372" s="10">
        <f t="shared" si="75"/>
        <v>20496.799519084609</v>
      </c>
      <c r="F372" s="11">
        <f t="shared" si="76"/>
        <v>1.0842106353251129E-4</v>
      </c>
      <c r="G372" s="10">
        <f t="shared" si="83"/>
        <v>5670.1250850440892</v>
      </c>
      <c r="H372" s="11">
        <f t="shared" si="77"/>
        <v>2.9993023618660371E-5</v>
      </c>
      <c r="I372" s="11">
        <v>1.3944914345194424E-4</v>
      </c>
      <c r="J372" s="12">
        <f t="shared" si="84"/>
        <v>-3.1028079919432944E-5</v>
      </c>
      <c r="K372" s="38">
        <f t="shared" si="85"/>
        <v>8.7999999999999995E-2</v>
      </c>
      <c r="L372" s="38">
        <f t="shared" si="86"/>
        <v>3.7000000000000002E-3</v>
      </c>
      <c r="M372" s="38">
        <f t="shared" si="87"/>
        <v>9.169999999999999E-2</v>
      </c>
      <c r="N372" s="10">
        <f t="shared" si="88"/>
        <v>859.73363464876479</v>
      </c>
      <c r="O372" s="13">
        <f t="shared" si="78"/>
        <v>4.5476970654125571E-6</v>
      </c>
      <c r="P372" s="43">
        <f t="shared" si="89"/>
        <v>4810.3914503953247</v>
      </c>
      <c r="Q372" s="44">
        <f t="shared" si="79"/>
        <v>2.5445326553247816E-5</v>
      </c>
      <c r="R372" s="10">
        <v>231377.85</v>
      </c>
      <c r="S372" s="10">
        <v>54217</v>
      </c>
      <c r="T372" s="10">
        <v>0</v>
      </c>
      <c r="U372" s="10"/>
      <c r="V372" s="10">
        <v>20434.27</v>
      </c>
      <c r="W372" s="10">
        <v>859.15000000000009</v>
      </c>
      <c r="X372" s="10">
        <f t="shared" si="80"/>
        <v>20496.799519084609</v>
      </c>
      <c r="Y372" s="10">
        <f t="shared" si="81"/>
        <v>859.73363464876479</v>
      </c>
      <c r="Z372" s="10">
        <f t="shared" si="82"/>
        <v>4810.3914503953247</v>
      </c>
      <c r="AA372" s="10"/>
      <c r="AB372" s="10"/>
      <c r="AC372" s="10"/>
      <c r="AD372" s="10"/>
      <c r="AE372" s="10"/>
      <c r="AF372" s="10"/>
      <c r="AG372" s="10"/>
      <c r="AH372" s="10"/>
      <c r="AI372" s="10"/>
    </row>
    <row r="373" spans="1:35" x14ac:dyDescent="0.55000000000000004">
      <c r="A373" s="3">
        <v>6782</v>
      </c>
      <c r="B373" s="3" t="s">
        <v>734</v>
      </c>
      <c r="C373" s="3" t="s">
        <v>571</v>
      </c>
      <c r="D373" s="9" t="s">
        <v>735</v>
      </c>
      <c r="E373" s="10">
        <f t="shared" si="75"/>
        <v>2389.1385371012361</v>
      </c>
      <c r="F373" s="11">
        <f t="shared" si="76"/>
        <v>1.2637726240032653E-5</v>
      </c>
      <c r="G373" s="10">
        <f t="shared" si="83"/>
        <v>660.91466691483583</v>
      </c>
      <c r="H373" s="11">
        <f t="shared" si="77"/>
        <v>3.4960126835617396E-6</v>
      </c>
      <c r="I373" s="11">
        <v>2.532430951379319E-5</v>
      </c>
      <c r="J373" s="12">
        <f t="shared" si="84"/>
        <v>-1.2686583273760537E-5</v>
      </c>
      <c r="K373" s="38">
        <f t="shared" si="85"/>
        <v>8.7999999999999995E-2</v>
      </c>
      <c r="L373" s="38">
        <f t="shared" si="86"/>
        <v>3.7000000000000002E-3</v>
      </c>
      <c r="M373" s="38">
        <f t="shared" si="87"/>
        <v>9.169999999999999E-2</v>
      </c>
      <c r="N373" s="10">
        <f t="shared" si="88"/>
        <v>100.20802674006555</v>
      </c>
      <c r="O373" s="13">
        <f t="shared" si="78"/>
        <v>5.3006620977758656E-7</v>
      </c>
      <c r="P373" s="43">
        <f t="shared" si="89"/>
        <v>560.70664017477031</v>
      </c>
      <c r="Q373" s="44">
        <f t="shared" si="79"/>
        <v>2.9659464737841532E-6</v>
      </c>
      <c r="R373" s="10">
        <v>27066.29</v>
      </c>
      <c r="S373" s="10">
        <v>10.4</v>
      </c>
      <c r="T373" s="10">
        <v>0</v>
      </c>
      <c r="U373" s="10"/>
      <c r="V373" s="10">
        <v>2381.85</v>
      </c>
      <c r="W373" s="10">
        <v>100.14</v>
      </c>
      <c r="X373" s="10">
        <f t="shared" si="80"/>
        <v>2389.1385371012361</v>
      </c>
      <c r="Y373" s="10">
        <f t="shared" si="81"/>
        <v>100.20802674006555</v>
      </c>
      <c r="Z373" s="10">
        <f t="shared" si="82"/>
        <v>560.70664017477031</v>
      </c>
      <c r="AA373" s="10"/>
      <c r="AB373" s="10"/>
      <c r="AC373" s="10"/>
      <c r="AD373" s="10"/>
      <c r="AE373" s="10"/>
      <c r="AF373" s="10"/>
      <c r="AG373" s="10"/>
      <c r="AH373" s="10"/>
      <c r="AI373" s="10"/>
    </row>
    <row r="374" spans="1:35" x14ac:dyDescent="0.55000000000000004">
      <c r="A374" s="3">
        <v>6786</v>
      </c>
      <c r="B374" s="3" t="s">
        <v>736</v>
      </c>
      <c r="C374" s="3" t="s">
        <v>571</v>
      </c>
      <c r="D374" s="9" t="s">
        <v>737</v>
      </c>
      <c r="E374" s="10">
        <f t="shared" si="75"/>
        <v>1368121.985254393</v>
      </c>
      <c r="F374" s="11">
        <f t="shared" si="76"/>
        <v>7.2368976700669125E-3</v>
      </c>
      <c r="G374" s="10">
        <f t="shared" si="83"/>
        <v>378473.57555507572</v>
      </c>
      <c r="H374" s="11">
        <f t="shared" si="77"/>
        <v>2.0019958502509754E-3</v>
      </c>
      <c r="I374" s="11">
        <v>7.3393681690393552E-3</v>
      </c>
      <c r="J374" s="12">
        <f t="shared" si="84"/>
        <v>-1.024704989724427E-4</v>
      </c>
      <c r="K374" s="38">
        <f t="shared" si="85"/>
        <v>8.7999999999999995E-2</v>
      </c>
      <c r="L374" s="38">
        <f t="shared" si="86"/>
        <v>3.7000000000000002E-3</v>
      </c>
      <c r="M374" s="38">
        <f t="shared" si="87"/>
        <v>9.169999999999999E-2</v>
      </c>
      <c r="N374" s="10">
        <f t="shared" si="88"/>
        <v>57389.188949359974</v>
      </c>
      <c r="O374" s="13">
        <f t="shared" si="78"/>
        <v>3.035691935887041E-4</v>
      </c>
      <c r="P374" s="43">
        <f t="shared" si="89"/>
        <v>321084.38660571573</v>
      </c>
      <c r="Q374" s="44">
        <f t="shared" si="79"/>
        <v>1.6984266566622715E-3</v>
      </c>
      <c r="R374" s="10">
        <v>15454569.189999999</v>
      </c>
      <c r="S374" s="10">
        <v>1414665.43</v>
      </c>
      <c r="T374" s="10">
        <v>0</v>
      </c>
      <c r="U374" s="10"/>
      <c r="V374" s="10">
        <v>1363948.26</v>
      </c>
      <c r="W374" s="10">
        <v>57350.229999999996</v>
      </c>
      <c r="X374" s="10">
        <f t="shared" si="80"/>
        <v>1368121.985254393</v>
      </c>
      <c r="Y374" s="10">
        <f t="shared" si="81"/>
        <v>57389.188949359974</v>
      </c>
      <c r="Z374" s="10">
        <f t="shared" si="82"/>
        <v>321084.38660571573</v>
      </c>
      <c r="AA374" s="10"/>
      <c r="AB374" s="10"/>
      <c r="AC374" s="10"/>
      <c r="AD374" s="10"/>
      <c r="AE374" s="10"/>
      <c r="AF374" s="10"/>
      <c r="AG374" s="10"/>
      <c r="AH374" s="10"/>
      <c r="AI374" s="10"/>
    </row>
    <row r="375" spans="1:35" x14ac:dyDescent="0.55000000000000004">
      <c r="A375" s="3">
        <v>6796</v>
      </c>
      <c r="B375" s="3" t="s">
        <v>738</v>
      </c>
      <c r="C375" s="3" t="s">
        <v>571</v>
      </c>
      <c r="D375" s="9" t="s">
        <v>739</v>
      </c>
      <c r="E375" s="10">
        <f t="shared" si="75"/>
        <v>13027.613297168602</v>
      </c>
      <c r="F375" s="11">
        <f t="shared" si="76"/>
        <v>6.8911621429197019E-5</v>
      </c>
      <c r="G375" s="10">
        <f t="shared" si="83"/>
        <v>3603.8999821009284</v>
      </c>
      <c r="H375" s="11">
        <f t="shared" si="77"/>
        <v>1.9063399071663045E-5</v>
      </c>
      <c r="I375" s="11">
        <v>7.4328252421655014E-5</v>
      </c>
      <c r="J375" s="12">
        <f t="shared" si="84"/>
        <v>-5.4166309924579947E-6</v>
      </c>
      <c r="K375" s="38">
        <f t="shared" si="85"/>
        <v>8.7999999999999995E-2</v>
      </c>
      <c r="L375" s="38">
        <f t="shared" si="86"/>
        <v>3.7000000000000002E-3</v>
      </c>
      <c r="M375" s="38">
        <f t="shared" si="87"/>
        <v>9.169999999999999E-2</v>
      </c>
      <c r="N375" s="10">
        <f t="shared" si="88"/>
        <v>546.45096107664256</v>
      </c>
      <c r="O375" s="13">
        <f t="shared" si="78"/>
        <v>2.8905388040278054E-6</v>
      </c>
      <c r="P375" s="43">
        <f t="shared" si="89"/>
        <v>3057.4490210242857</v>
      </c>
      <c r="Q375" s="44">
        <f t="shared" si="79"/>
        <v>1.6172860267635238E-5</v>
      </c>
      <c r="R375" s="10">
        <v>147589.17000000001</v>
      </c>
      <c r="S375" s="10">
        <v>0</v>
      </c>
      <c r="T375" s="10">
        <v>0</v>
      </c>
      <c r="U375" s="10"/>
      <c r="V375" s="10">
        <v>12987.87</v>
      </c>
      <c r="W375" s="10">
        <v>546.08000000000004</v>
      </c>
      <c r="X375" s="10">
        <f t="shared" si="80"/>
        <v>13027.613297168602</v>
      </c>
      <c r="Y375" s="10">
        <f t="shared" si="81"/>
        <v>546.45096107664256</v>
      </c>
      <c r="Z375" s="10">
        <f t="shared" si="82"/>
        <v>3057.4490210242857</v>
      </c>
      <c r="AA375" s="10"/>
      <c r="AB375" s="10"/>
      <c r="AC375" s="10"/>
      <c r="AD375" s="10"/>
      <c r="AE375" s="10"/>
      <c r="AF375" s="10"/>
      <c r="AG375" s="10"/>
      <c r="AH375" s="10"/>
      <c r="AI375" s="10"/>
    </row>
    <row r="376" spans="1:35" x14ac:dyDescent="0.55000000000000004">
      <c r="A376" s="3">
        <v>6789</v>
      </c>
      <c r="B376" s="3" t="s">
        <v>740</v>
      </c>
      <c r="C376" s="3" t="s">
        <v>571</v>
      </c>
      <c r="D376" s="9" t="s">
        <v>741</v>
      </c>
      <c r="E376" s="10">
        <f t="shared" si="75"/>
        <v>23329.069917100926</v>
      </c>
      <c r="F376" s="11">
        <f t="shared" si="76"/>
        <v>1.2340280585177718E-4</v>
      </c>
      <c r="G376" s="10">
        <f t="shared" si="83"/>
        <v>6453.6409443799066</v>
      </c>
      <c r="H376" s="11">
        <f t="shared" si="77"/>
        <v>3.4137554704339484E-5</v>
      </c>
      <c r="I376" s="11">
        <v>1.1419855090249355E-4</v>
      </c>
      <c r="J376" s="12">
        <f t="shared" si="84"/>
        <v>9.204254949283624E-6</v>
      </c>
      <c r="K376" s="38">
        <f t="shared" si="85"/>
        <v>8.7999999999999995E-2</v>
      </c>
      <c r="L376" s="38">
        <f t="shared" si="86"/>
        <v>3.7000000000000002E-3</v>
      </c>
      <c r="M376" s="38">
        <f t="shared" si="87"/>
        <v>9.169999999999999E-2</v>
      </c>
      <c r="N376" s="10">
        <f t="shared" si="88"/>
        <v>978.54428987992105</v>
      </c>
      <c r="O376" s="13">
        <f t="shared" si="78"/>
        <v>5.1761648214230708E-6</v>
      </c>
      <c r="P376" s="43">
        <f t="shared" si="89"/>
        <v>5475.0966544999856</v>
      </c>
      <c r="Q376" s="44">
        <f t="shared" si="79"/>
        <v>2.8961389882916414E-5</v>
      </c>
      <c r="R376" s="10">
        <v>264294.87</v>
      </c>
      <c r="S376" s="10">
        <v>0</v>
      </c>
      <c r="T376" s="10">
        <v>0</v>
      </c>
      <c r="U376" s="10"/>
      <c r="V376" s="10">
        <v>23257.9</v>
      </c>
      <c r="W376" s="10">
        <v>977.88</v>
      </c>
      <c r="X376" s="10">
        <f t="shared" si="80"/>
        <v>23329.069917100926</v>
      </c>
      <c r="Y376" s="10">
        <f t="shared" si="81"/>
        <v>978.54428987992105</v>
      </c>
      <c r="Z376" s="10">
        <f t="shared" si="82"/>
        <v>5475.0966544999856</v>
      </c>
      <c r="AA376" s="10"/>
      <c r="AB376" s="10"/>
      <c r="AC376" s="10"/>
      <c r="AD376" s="10"/>
      <c r="AE376" s="10"/>
      <c r="AF376" s="10"/>
      <c r="AG376" s="10"/>
      <c r="AH376" s="10"/>
      <c r="AI376" s="10"/>
    </row>
    <row r="377" spans="1:35" x14ac:dyDescent="0.55000000000000004">
      <c r="A377" s="3">
        <v>7059</v>
      </c>
      <c r="B377" s="3" t="s">
        <v>742</v>
      </c>
      <c r="C377" s="3" t="s">
        <v>571</v>
      </c>
      <c r="D377" s="9" t="s">
        <v>743</v>
      </c>
      <c r="E377" s="10">
        <f t="shared" si="75"/>
        <v>3130.2093193065652</v>
      </c>
      <c r="F377" s="11">
        <f t="shared" si="76"/>
        <v>1.6557737375661897E-5</v>
      </c>
      <c r="G377" s="10">
        <f t="shared" si="83"/>
        <v>865.90757375140129</v>
      </c>
      <c r="H377" s="11">
        <f t="shared" si="77"/>
        <v>4.5803550929777652E-6</v>
      </c>
      <c r="I377" s="11">
        <v>1.8111639141549273E-5</v>
      </c>
      <c r="J377" s="12">
        <f t="shared" si="84"/>
        <v>-1.5539017658873754E-6</v>
      </c>
      <c r="K377" s="38">
        <f t="shared" si="85"/>
        <v>8.7999999999999995E-2</v>
      </c>
      <c r="L377" s="38">
        <f t="shared" si="86"/>
        <v>3.7000000000000002E-3</v>
      </c>
      <c r="M377" s="38">
        <f t="shared" si="87"/>
        <v>9.169999999999999E-2</v>
      </c>
      <c r="N377" s="10">
        <f t="shared" si="88"/>
        <v>131.27911951297381</v>
      </c>
      <c r="O377" s="13">
        <f t="shared" si="78"/>
        <v>6.9442167026883938E-7</v>
      </c>
      <c r="P377" s="43">
        <f t="shared" si="89"/>
        <v>734.62845423842748</v>
      </c>
      <c r="Q377" s="44">
        <f t="shared" si="79"/>
        <v>3.8859334227089257E-6</v>
      </c>
      <c r="R377" s="10">
        <v>35462.46</v>
      </c>
      <c r="S377" s="10">
        <v>0</v>
      </c>
      <c r="T377" s="10">
        <v>0</v>
      </c>
      <c r="U377" s="10"/>
      <c r="V377" s="10">
        <v>3120.66</v>
      </c>
      <c r="W377" s="10">
        <v>131.19</v>
      </c>
      <c r="X377" s="10">
        <f t="shared" si="80"/>
        <v>3130.2093193065652</v>
      </c>
      <c r="Y377" s="10">
        <f t="shared" si="81"/>
        <v>131.27911951297381</v>
      </c>
      <c r="Z377" s="10">
        <f t="shared" si="82"/>
        <v>734.62845423842748</v>
      </c>
      <c r="AA377" s="10"/>
      <c r="AB377" s="10"/>
      <c r="AC377" s="10"/>
      <c r="AD377" s="10"/>
      <c r="AE377" s="10"/>
      <c r="AF377" s="10"/>
      <c r="AG377" s="10"/>
      <c r="AH377" s="10"/>
      <c r="AI377" s="10"/>
    </row>
    <row r="378" spans="1:35" x14ac:dyDescent="0.55000000000000004">
      <c r="A378" s="3">
        <v>6783</v>
      </c>
      <c r="B378" s="3" t="s">
        <v>744</v>
      </c>
      <c r="C378" s="3" t="s">
        <v>571</v>
      </c>
      <c r="D378" s="9" t="s">
        <v>745</v>
      </c>
      <c r="E378" s="10">
        <f t="shared" si="75"/>
        <v>34913.941847913884</v>
      </c>
      <c r="F378" s="11">
        <f t="shared" si="76"/>
        <v>1.8468281859021341E-4</v>
      </c>
      <c r="G378" s="10">
        <f t="shared" si="83"/>
        <v>9658.4330479062282</v>
      </c>
      <c r="H378" s="11">
        <f t="shared" si="77"/>
        <v>5.1089809515701168E-5</v>
      </c>
      <c r="I378" s="11">
        <v>2.2447879192396826E-4</v>
      </c>
      <c r="J378" s="12">
        <f t="shared" si="84"/>
        <v>-3.9795973333754843E-5</v>
      </c>
      <c r="K378" s="38">
        <f t="shared" si="85"/>
        <v>8.7999999999999995E-2</v>
      </c>
      <c r="L378" s="38">
        <f t="shared" si="86"/>
        <v>3.7000000000000002E-3</v>
      </c>
      <c r="M378" s="38">
        <f t="shared" si="87"/>
        <v>9.169999999999999E-2</v>
      </c>
      <c r="N378" s="10">
        <f t="shared" si="88"/>
        <v>1464.48417269641</v>
      </c>
      <c r="O378" s="13">
        <f t="shared" si="78"/>
        <v>7.7466207044877167E-6</v>
      </c>
      <c r="P378" s="43">
        <f t="shared" si="89"/>
        <v>8193.9488752098187</v>
      </c>
      <c r="Q378" s="44">
        <f t="shared" si="79"/>
        <v>4.3343188811213451E-5</v>
      </c>
      <c r="R378" s="10">
        <v>395539.04</v>
      </c>
      <c r="S378" s="10">
        <v>2600</v>
      </c>
      <c r="T378" s="10">
        <v>0</v>
      </c>
      <c r="U378" s="10"/>
      <c r="V378" s="10">
        <v>34807.43</v>
      </c>
      <c r="W378" s="10">
        <v>1463.49</v>
      </c>
      <c r="X378" s="10">
        <f t="shared" si="80"/>
        <v>34913.941847913884</v>
      </c>
      <c r="Y378" s="10">
        <f t="shared" si="81"/>
        <v>1464.48417269641</v>
      </c>
      <c r="Z378" s="10">
        <f t="shared" si="82"/>
        <v>8193.9488752098187</v>
      </c>
      <c r="AA378" s="10"/>
      <c r="AB378" s="10"/>
      <c r="AC378" s="10"/>
      <c r="AD378" s="10"/>
      <c r="AE378" s="10"/>
      <c r="AF378" s="10"/>
      <c r="AG378" s="10"/>
      <c r="AH378" s="10"/>
      <c r="AI378" s="10"/>
    </row>
    <row r="379" spans="1:35" x14ac:dyDescent="0.55000000000000004">
      <c r="A379" s="3">
        <v>6794</v>
      </c>
      <c r="B379" s="3" t="s">
        <v>746</v>
      </c>
      <c r="C379" s="3" t="s">
        <v>571</v>
      </c>
      <c r="D379" s="9" t="s">
        <v>747</v>
      </c>
      <c r="E379" s="10">
        <f t="shared" si="75"/>
        <v>81671.204074473106</v>
      </c>
      <c r="F379" s="11">
        <f t="shared" si="76"/>
        <v>4.3201275386873692E-4</v>
      </c>
      <c r="G379" s="10">
        <f t="shared" si="83"/>
        <v>22593.170805518566</v>
      </c>
      <c r="H379" s="11">
        <f t="shared" si="77"/>
        <v>1.195101510860368E-4</v>
      </c>
      <c r="I379" s="11">
        <v>4.9150076941984833E-4</v>
      </c>
      <c r="J379" s="12">
        <f t="shared" si="84"/>
        <v>-5.9488015551111407E-5</v>
      </c>
      <c r="K379" s="38">
        <f t="shared" si="85"/>
        <v>8.7999999999999995E-2</v>
      </c>
      <c r="L379" s="38">
        <f t="shared" si="86"/>
        <v>3.7000000000000002E-3</v>
      </c>
      <c r="M379" s="38">
        <f t="shared" si="87"/>
        <v>9.169999999999999E-2</v>
      </c>
      <c r="N379" s="10">
        <f t="shared" si="88"/>
        <v>3425.765598791791</v>
      </c>
      <c r="O379" s="13">
        <f t="shared" si="78"/>
        <v>1.8121129071309974E-5</v>
      </c>
      <c r="P379" s="43">
        <f t="shared" si="89"/>
        <v>19167.405206726777</v>
      </c>
      <c r="Q379" s="44">
        <f t="shared" si="79"/>
        <v>1.0138902201472683E-4</v>
      </c>
      <c r="R379" s="10">
        <v>924002.13</v>
      </c>
      <c r="S379" s="10">
        <v>50686.42</v>
      </c>
      <c r="T379" s="10">
        <v>0</v>
      </c>
      <c r="U379" s="10"/>
      <c r="V379" s="10">
        <v>81422.050000000017</v>
      </c>
      <c r="W379" s="10">
        <v>3423.44</v>
      </c>
      <c r="X379" s="10">
        <f t="shared" si="80"/>
        <v>81671.204074473106</v>
      </c>
      <c r="Y379" s="10">
        <f t="shared" si="81"/>
        <v>3425.765598791791</v>
      </c>
      <c r="Z379" s="10">
        <f t="shared" si="82"/>
        <v>19167.405206726777</v>
      </c>
      <c r="AA379" s="10"/>
      <c r="AB379" s="10"/>
      <c r="AC379" s="10"/>
      <c r="AD379" s="10"/>
      <c r="AE379" s="10"/>
      <c r="AF379" s="10"/>
      <c r="AG379" s="10"/>
      <c r="AH379" s="10"/>
      <c r="AI379" s="10"/>
    </row>
    <row r="380" spans="1:35" x14ac:dyDescent="0.55000000000000004">
      <c r="A380" s="3">
        <v>6792</v>
      </c>
      <c r="B380" s="3" t="s">
        <v>748</v>
      </c>
      <c r="C380" s="3" t="s">
        <v>571</v>
      </c>
      <c r="D380" s="9" t="s">
        <v>749</v>
      </c>
      <c r="E380" s="10">
        <f t="shared" si="75"/>
        <v>27486.653443532447</v>
      </c>
      <c r="F380" s="11">
        <f t="shared" si="76"/>
        <v>1.4539500162074305E-4</v>
      </c>
      <c r="G380" s="10">
        <f t="shared" si="83"/>
        <v>7603.7721140129333</v>
      </c>
      <c r="H380" s="11">
        <f t="shared" si="77"/>
        <v>4.022135547027843E-5</v>
      </c>
      <c r="I380" s="11">
        <v>1.6797597675023956E-4</v>
      </c>
      <c r="J380" s="12">
        <f t="shared" si="84"/>
        <v>-2.2580975129496509E-5</v>
      </c>
      <c r="K380" s="38">
        <f t="shared" si="85"/>
        <v>8.7999999999999995E-2</v>
      </c>
      <c r="L380" s="38">
        <f t="shared" si="86"/>
        <v>3.7000000000000002E-3</v>
      </c>
      <c r="M380" s="38">
        <f t="shared" si="87"/>
        <v>9.169999999999999E-2</v>
      </c>
      <c r="N380" s="10">
        <f t="shared" si="88"/>
        <v>1152.9326743415868</v>
      </c>
      <c r="O380" s="13">
        <f t="shared" si="78"/>
        <v>6.0986197682768748E-6</v>
      </c>
      <c r="P380" s="43">
        <f t="shared" si="89"/>
        <v>6450.8394396713466</v>
      </c>
      <c r="Q380" s="44">
        <f t="shared" si="79"/>
        <v>3.4122735702001554E-5</v>
      </c>
      <c r="R380" s="10">
        <v>310179.46999999997</v>
      </c>
      <c r="S380" s="10">
        <v>63867.83</v>
      </c>
      <c r="T380" s="10">
        <v>0</v>
      </c>
      <c r="U380" s="10"/>
      <c r="V380" s="10">
        <v>27402.799999999999</v>
      </c>
      <c r="W380" s="10">
        <v>1152.1500000000001</v>
      </c>
      <c r="X380" s="10">
        <f t="shared" si="80"/>
        <v>27486.653443532447</v>
      </c>
      <c r="Y380" s="10">
        <f t="shared" si="81"/>
        <v>1152.9326743415868</v>
      </c>
      <c r="Z380" s="10">
        <f t="shared" si="82"/>
        <v>6450.8394396713466</v>
      </c>
      <c r="AA380" s="10"/>
      <c r="AB380" s="10"/>
      <c r="AC380" s="10"/>
      <c r="AD380" s="10"/>
      <c r="AE380" s="10"/>
      <c r="AF380" s="10"/>
      <c r="AG380" s="10"/>
      <c r="AH380" s="10"/>
      <c r="AI380" s="10"/>
    </row>
    <row r="381" spans="1:35" x14ac:dyDescent="0.55000000000000004">
      <c r="A381" s="3">
        <v>6793</v>
      </c>
      <c r="B381" s="3" t="s">
        <v>750</v>
      </c>
      <c r="C381" s="3" t="s">
        <v>571</v>
      </c>
      <c r="D381" s="9" t="s">
        <v>751</v>
      </c>
      <c r="E381" s="10">
        <f t="shared" si="75"/>
        <v>45970.943406312581</v>
      </c>
      <c r="F381" s="11">
        <f t="shared" si="76"/>
        <v>2.4317057748769424E-4</v>
      </c>
      <c r="G381" s="10">
        <f t="shared" si="83"/>
        <v>12717.214296595215</v>
      </c>
      <c r="H381" s="11">
        <f t="shared" si="77"/>
        <v>6.7269716812319634E-5</v>
      </c>
      <c r="I381" s="11">
        <v>2.5951308872646124E-4</v>
      </c>
      <c r="J381" s="12">
        <f t="shared" si="84"/>
        <v>-1.6342511238767005E-5</v>
      </c>
      <c r="K381" s="38">
        <f t="shared" si="85"/>
        <v>8.7999999999999995E-2</v>
      </c>
      <c r="L381" s="38">
        <f t="shared" si="86"/>
        <v>3.7000000000000002E-3</v>
      </c>
      <c r="M381" s="38">
        <f t="shared" si="87"/>
        <v>9.169999999999999E-2</v>
      </c>
      <c r="N381" s="10">
        <f t="shared" si="88"/>
        <v>1928.2990358282293</v>
      </c>
      <c r="O381" s="13">
        <f t="shared" si="78"/>
        <v>1.0200042795878883E-5</v>
      </c>
      <c r="P381" s="43">
        <f t="shared" si="89"/>
        <v>10788.915260766986</v>
      </c>
      <c r="Q381" s="44">
        <f t="shared" si="79"/>
        <v>5.7069674016440742E-5</v>
      </c>
      <c r="R381" s="10">
        <v>520804.26</v>
      </c>
      <c r="S381" s="10">
        <v>0</v>
      </c>
      <c r="T381" s="10">
        <v>0</v>
      </c>
      <c r="U381" s="10"/>
      <c r="V381" s="10">
        <v>45830.7</v>
      </c>
      <c r="W381" s="10">
        <v>1926.99</v>
      </c>
      <c r="X381" s="10">
        <f t="shared" si="80"/>
        <v>45970.943406312581</v>
      </c>
      <c r="Y381" s="10">
        <f t="shared" si="81"/>
        <v>1928.2990358282293</v>
      </c>
      <c r="Z381" s="10">
        <f t="shared" si="82"/>
        <v>10788.915260766986</v>
      </c>
      <c r="AA381" s="10"/>
      <c r="AB381" s="10"/>
      <c r="AC381" s="10"/>
      <c r="AD381" s="10"/>
      <c r="AE381" s="10"/>
      <c r="AF381" s="10"/>
      <c r="AG381" s="10"/>
      <c r="AH381" s="10"/>
      <c r="AI381" s="10"/>
    </row>
    <row r="382" spans="1:35" x14ac:dyDescent="0.55000000000000004">
      <c r="A382" s="3">
        <v>7063</v>
      </c>
      <c r="B382" s="3" t="s">
        <v>752</v>
      </c>
      <c r="C382" s="3" t="s">
        <v>571</v>
      </c>
      <c r="D382" s="9" t="s">
        <v>753</v>
      </c>
      <c r="E382" s="10">
        <f t="shared" si="75"/>
        <v>120374.91736570257</v>
      </c>
      <c r="F382" s="11">
        <f t="shared" si="76"/>
        <v>6.3674216802850911E-4</v>
      </c>
      <c r="G382" s="10">
        <f t="shared" si="83"/>
        <v>33299.752617553706</v>
      </c>
      <c r="H382" s="11">
        <f t="shared" si="77"/>
        <v>1.761443093007303E-4</v>
      </c>
      <c r="I382" s="11">
        <v>6.6678198479144877E-4</v>
      </c>
      <c r="J382" s="12">
        <f t="shared" si="84"/>
        <v>-3.0039816762939659E-5</v>
      </c>
      <c r="K382" s="38">
        <f t="shared" si="85"/>
        <v>8.7999999999999995E-2</v>
      </c>
      <c r="L382" s="38">
        <f t="shared" si="86"/>
        <v>3.7000000000000002E-3</v>
      </c>
      <c r="M382" s="38">
        <f t="shared" si="87"/>
        <v>9.169999999999999E-2</v>
      </c>
      <c r="N382" s="10">
        <f t="shared" si="88"/>
        <v>5048.9775246488689</v>
      </c>
      <c r="O382" s="13">
        <f t="shared" si="78"/>
        <v>2.6707365335962671E-5</v>
      </c>
      <c r="P382" s="43">
        <f t="shared" si="89"/>
        <v>28250.775092904838</v>
      </c>
      <c r="Q382" s="44">
        <f t="shared" si="79"/>
        <v>1.4943694396476765E-4</v>
      </c>
      <c r="R382" s="10">
        <v>1349308.66</v>
      </c>
      <c r="S382" s="10">
        <v>30399.23</v>
      </c>
      <c r="T382" s="10">
        <v>0</v>
      </c>
      <c r="U382" s="10"/>
      <c r="V382" s="10">
        <v>120007.69</v>
      </c>
      <c r="W382" s="10">
        <v>5045.55</v>
      </c>
      <c r="X382" s="10">
        <f t="shared" si="80"/>
        <v>120374.91736570257</v>
      </c>
      <c r="Y382" s="10">
        <f t="shared" si="81"/>
        <v>5048.9775246488689</v>
      </c>
      <c r="Z382" s="10">
        <f t="shared" si="82"/>
        <v>28250.775092904838</v>
      </c>
      <c r="AA382" s="10"/>
      <c r="AB382" s="10"/>
      <c r="AC382" s="10"/>
      <c r="AD382" s="10"/>
      <c r="AE382" s="10"/>
      <c r="AF382" s="10"/>
      <c r="AG382" s="10"/>
      <c r="AH382" s="10"/>
      <c r="AI382" s="10"/>
    </row>
    <row r="383" spans="1:35" x14ac:dyDescent="0.55000000000000004">
      <c r="A383" s="3">
        <v>6915</v>
      </c>
      <c r="B383" s="3" t="s">
        <v>754</v>
      </c>
      <c r="C383" s="3" t="s">
        <v>571</v>
      </c>
      <c r="D383" s="9" t="s">
        <v>755</v>
      </c>
      <c r="E383" s="10">
        <f t="shared" si="75"/>
        <v>3106.8681123630781</v>
      </c>
      <c r="F383" s="11">
        <f t="shared" si="76"/>
        <v>1.6434270369089044E-5</v>
      </c>
      <c r="G383" s="10">
        <f t="shared" si="83"/>
        <v>859.48899010224068</v>
      </c>
      <c r="H383" s="11">
        <f t="shared" si="77"/>
        <v>4.5464029793823516E-6</v>
      </c>
      <c r="I383" s="11">
        <v>1.3269109854147385E-5</v>
      </c>
      <c r="J383" s="12">
        <f t="shared" si="84"/>
        <v>3.1651605149416596E-6</v>
      </c>
      <c r="K383" s="38">
        <f t="shared" si="85"/>
        <v>8.7999999999999995E-2</v>
      </c>
      <c r="L383" s="38">
        <f t="shared" si="86"/>
        <v>3.7000000000000002E-3</v>
      </c>
      <c r="M383" s="38">
        <f t="shared" si="87"/>
        <v>9.169999999999999E-2</v>
      </c>
      <c r="N383" s="10">
        <f t="shared" si="88"/>
        <v>130.33848095559753</v>
      </c>
      <c r="O383" s="13">
        <f t="shared" si="78"/>
        <v>6.8944601381596416E-7</v>
      </c>
      <c r="P383" s="43">
        <f t="shared" si="89"/>
        <v>729.15050914664312</v>
      </c>
      <c r="Q383" s="44">
        <f t="shared" si="79"/>
        <v>3.8569569655663874E-6</v>
      </c>
      <c r="R383" s="10">
        <v>35197.49</v>
      </c>
      <c r="S383" s="10">
        <v>0</v>
      </c>
      <c r="T383" s="10">
        <v>0</v>
      </c>
      <c r="U383" s="10"/>
      <c r="V383" s="10">
        <v>3097.39</v>
      </c>
      <c r="W383" s="10">
        <v>130.25</v>
      </c>
      <c r="X383" s="10">
        <f t="shared" si="80"/>
        <v>3106.8681123630781</v>
      </c>
      <c r="Y383" s="10">
        <f t="shared" si="81"/>
        <v>130.33848095559753</v>
      </c>
      <c r="Z383" s="10">
        <f t="shared" si="82"/>
        <v>729.15050914664312</v>
      </c>
      <c r="AA383" s="10"/>
      <c r="AB383" s="10"/>
      <c r="AC383" s="10"/>
      <c r="AD383" s="10"/>
      <c r="AE383" s="10"/>
      <c r="AF383" s="10"/>
      <c r="AG383" s="10"/>
      <c r="AH383" s="10"/>
      <c r="AI383" s="10"/>
    </row>
    <row r="384" spans="1:35" x14ac:dyDescent="0.55000000000000004">
      <c r="A384" s="3">
        <v>6369</v>
      </c>
      <c r="B384" s="3" t="s">
        <v>756</v>
      </c>
      <c r="C384" s="3" t="s">
        <v>571</v>
      </c>
      <c r="D384" s="9" t="s">
        <v>757</v>
      </c>
      <c r="E384" s="10">
        <f t="shared" si="75"/>
        <v>17848.981830343662</v>
      </c>
      <c r="F384" s="11">
        <f t="shared" si="76"/>
        <v>9.4415012998319878E-5</v>
      </c>
      <c r="G384" s="10">
        <f t="shared" si="83"/>
        <v>4937.6836952729154</v>
      </c>
      <c r="H384" s="11">
        <f t="shared" si="77"/>
        <v>2.611865901943206E-5</v>
      </c>
      <c r="I384" s="11">
        <v>9.4626246689616771E-5</v>
      </c>
      <c r="J384" s="12">
        <f t="shared" si="84"/>
        <v>-2.1123369129689279E-7</v>
      </c>
      <c r="K384" s="38">
        <f t="shared" si="85"/>
        <v>8.7999999999999995E-2</v>
      </c>
      <c r="L384" s="38">
        <f t="shared" si="86"/>
        <v>3.7000000000000002E-3</v>
      </c>
      <c r="M384" s="38">
        <f t="shared" si="87"/>
        <v>9.169999999999999E-2</v>
      </c>
      <c r="N384" s="10">
        <f t="shared" si="88"/>
        <v>748.70826449887204</v>
      </c>
      <c r="O384" s="13">
        <f t="shared" si="78"/>
        <v>3.9604108064269053E-6</v>
      </c>
      <c r="P384" s="43">
        <f t="shared" si="89"/>
        <v>4188.9754307740432</v>
      </c>
      <c r="Q384" s="44">
        <f t="shared" si="79"/>
        <v>2.2158248213005153E-5</v>
      </c>
      <c r="R384" s="10">
        <v>202210.19</v>
      </c>
      <c r="S384" s="10">
        <v>0</v>
      </c>
      <c r="T384" s="10">
        <v>0</v>
      </c>
      <c r="U384" s="10"/>
      <c r="V384" s="10">
        <v>17794.53</v>
      </c>
      <c r="W384" s="10">
        <v>748.2</v>
      </c>
      <c r="X384" s="10">
        <f t="shared" si="80"/>
        <v>17848.981830343662</v>
      </c>
      <c r="Y384" s="10">
        <f t="shared" si="81"/>
        <v>748.70826449887204</v>
      </c>
      <c r="Z384" s="10">
        <f t="shared" si="82"/>
        <v>4188.9754307740432</v>
      </c>
      <c r="AA384" s="10"/>
      <c r="AB384" s="10"/>
      <c r="AC384" s="10"/>
      <c r="AD384" s="10"/>
      <c r="AE384" s="10"/>
      <c r="AF384" s="10"/>
      <c r="AG384" s="10"/>
      <c r="AH384" s="10"/>
      <c r="AI384" s="10"/>
    </row>
    <row r="385" spans="1:35" x14ac:dyDescent="0.55000000000000004">
      <c r="A385" s="3">
        <v>6916</v>
      </c>
      <c r="B385" s="3" t="s">
        <v>758</v>
      </c>
      <c r="C385" s="3" t="s">
        <v>571</v>
      </c>
      <c r="D385" s="9" t="s">
        <v>759</v>
      </c>
      <c r="E385" s="10">
        <f t="shared" si="75"/>
        <v>41477.134157171262</v>
      </c>
      <c r="F385" s="11">
        <f t="shared" si="76"/>
        <v>2.1939986256947088E-4</v>
      </c>
      <c r="G385" s="10">
        <f t="shared" si="83"/>
        <v>11474.034753199872</v>
      </c>
      <c r="H385" s="11">
        <f t="shared" si="77"/>
        <v>6.0693721953645009E-5</v>
      </c>
      <c r="I385" s="11">
        <v>2.0827732251876035E-4</v>
      </c>
      <c r="J385" s="12">
        <f t="shared" si="84"/>
        <v>1.1122540050710524E-5</v>
      </c>
      <c r="K385" s="38">
        <f t="shared" si="85"/>
        <v>8.7999999999999995E-2</v>
      </c>
      <c r="L385" s="38">
        <f t="shared" si="86"/>
        <v>3.7000000000000002E-3</v>
      </c>
      <c r="M385" s="38">
        <f t="shared" si="87"/>
        <v>9.169999999999999E-2</v>
      </c>
      <c r="N385" s="10">
        <f t="shared" si="88"/>
        <v>1739.7710526264284</v>
      </c>
      <c r="O385" s="13">
        <f t="shared" si="78"/>
        <v>9.2027942046855808E-6</v>
      </c>
      <c r="P385" s="43">
        <f t="shared" si="89"/>
        <v>9734.2637005734432</v>
      </c>
      <c r="Q385" s="44">
        <f t="shared" si="79"/>
        <v>5.149092774895942E-5</v>
      </c>
      <c r="R385" s="10">
        <v>465556.36</v>
      </c>
      <c r="S385" s="10">
        <v>108917.52</v>
      </c>
      <c r="T385" s="10">
        <v>0</v>
      </c>
      <c r="U385" s="10"/>
      <c r="V385" s="10">
        <v>41350.6</v>
      </c>
      <c r="W385" s="10">
        <v>1738.59</v>
      </c>
      <c r="X385" s="10">
        <f t="shared" si="80"/>
        <v>41477.134157171262</v>
      </c>
      <c r="Y385" s="10">
        <f t="shared" si="81"/>
        <v>1739.7710526264284</v>
      </c>
      <c r="Z385" s="10">
        <f t="shared" si="82"/>
        <v>9734.2637005734432</v>
      </c>
      <c r="AA385" s="10"/>
      <c r="AB385" s="10"/>
      <c r="AC385" s="10"/>
      <c r="AD385" s="10"/>
      <c r="AE385" s="10"/>
      <c r="AF385" s="10"/>
      <c r="AG385" s="10"/>
      <c r="AH385" s="10"/>
      <c r="AI385" s="10"/>
    </row>
    <row r="386" spans="1:35" x14ac:dyDescent="0.55000000000000004">
      <c r="A386" s="3">
        <v>6930</v>
      </c>
      <c r="B386" s="3" t="s">
        <v>760</v>
      </c>
      <c r="C386" s="3" t="s">
        <v>571</v>
      </c>
      <c r="D386" s="9" t="s">
        <v>761</v>
      </c>
      <c r="E386" s="10">
        <f t="shared" si="75"/>
        <v>9170.3459443030533</v>
      </c>
      <c r="F386" s="11">
        <f t="shared" si="76"/>
        <v>4.8507995568607312E-5</v>
      </c>
      <c r="G386" s="10">
        <f t="shared" si="83"/>
        <v>2536.9085730084939</v>
      </c>
      <c r="H386" s="11">
        <f t="shared" si="77"/>
        <v>1.34193792213376E-5</v>
      </c>
      <c r="I386" s="11">
        <v>5.2094765796012859E-5</v>
      </c>
      <c r="J386" s="12">
        <f t="shared" si="84"/>
        <v>-3.5867702274055465E-6</v>
      </c>
      <c r="K386" s="38">
        <f t="shared" si="85"/>
        <v>8.7999999999999995E-2</v>
      </c>
      <c r="L386" s="38">
        <f t="shared" si="86"/>
        <v>3.7000000000000002E-3</v>
      </c>
      <c r="M386" s="38">
        <f t="shared" si="87"/>
        <v>9.169999999999999E-2</v>
      </c>
      <c r="N386" s="10">
        <f t="shared" si="88"/>
        <v>384.72116996690227</v>
      </c>
      <c r="O386" s="13">
        <f t="shared" si="78"/>
        <v>2.0350434892259927E-6</v>
      </c>
      <c r="P386" s="43">
        <f t="shared" si="89"/>
        <v>2152.1874030415916</v>
      </c>
      <c r="Q386" s="44">
        <f t="shared" si="79"/>
        <v>1.1384335732111606E-5</v>
      </c>
      <c r="R386" s="10">
        <v>103890.37</v>
      </c>
      <c r="S386" s="10">
        <v>0</v>
      </c>
      <c r="T386" s="10">
        <v>0</v>
      </c>
      <c r="U386" s="10"/>
      <c r="V386" s="10">
        <v>9142.3700000000008</v>
      </c>
      <c r="W386" s="10">
        <v>384.46</v>
      </c>
      <c r="X386" s="10">
        <f t="shared" si="80"/>
        <v>9170.3459443030533</v>
      </c>
      <c r="Y386" s="10">
        <f t="shared" si="81"/>
        <v>384.72116996690227</v>
      </c>
      <c r="Z386" s="10">
        <f t="shared" si="82"/>
        <v>2152.1874030415916</v>
      </c>
      <c r="AA386" s="10"/>
      <c r="AB386" s="10"/>
      <c r="AC386" s="10"/>
      <c r="AD386" s="10"/>
      <c r="AE386" s="10"/>
      <c r="AF386" s="10"/>
      <c r="AG386" s="10"/>
      <c r="AH386" s="10"/>
      <c r="AI386" s="10"/>
    </row>
    <row r="387" spans="1:35" x14ac:dyDescent="0.55000000000000004">
      <c r="A387" s="3">
        <v>9853</v>
      </c>
      <c r="B387" s="3">
        <v>0</v>
      </c>
      <c r="C387" s="3" t="s">
        <v>571</v>
      </c>
      <c r="D387" s="9" t="s">
        <v>762</v>
      </c>
      <c r="E387" s="10">
        <f t="shared" si="75"/>
        <v>12819.227575530891</v>
      </c>
      <c r="F387" s="11">
        <f t="shared" si="76"/>
        <v>6.7809332189166461E-5</v>
      </c>
      <c r="G387" s="10">
        <f t="shared" si="83"/>
        <v>3546.2880517298267</v>
      </c>
      <c r="H387" s="11">
        <f t="shared" si="77"/>
        <v>1.875865165208762E-5</v>
      </c>
      <c r="I387" s="11">
        <v>7.1791769850861449E-5</v>
      </c>
      <c r="J387" s="12">
        <f t="shared" si="84"/>
        <v>-3.9824376616949883E-6</v>
      </c>
      <c r="K387" s="38">
        <f t="shared" si="85"/>
        <v>8.7999999999999995E-2</v>
      </c>
      <c r="L387" s="38">
        <f t="shared" si="86"/>
        <v>3.7000000000000002E-3</v>
      </c>
      <c r="M387" s="38">
        <f t="shared" si="87"/>
        <v>9.169999999999999E-2</v>
      </c>
      <c r="N387" s="10">
        <f t="shared" si="88"/>
        <v>537.74505102433011</v>
      </c>
      <c r="O387" s="13">
        <f t="shared" si="78"/>
        <v>2.8444875155809809E-6</v>
      </c>
      <c r="P387" s="43">
        <f t="shared" si="89"/>
        <v>3008.5430007054965</v>
      </c>
      <c r="Q387" s="44">
        <f t="shared" si="79"/>
        <v>1.591416413650664E-5</v>
      </c>
      <c r="R387" s="10">
        <v>145228.39000000001</v>
      </c>
      <c r="S387" s="10">
        <v>47671.14</v>
      </c>
      <c r="T387" s="10">
        <v>0</v>
      </c>
      <c r="U387" s="10"/>
      <c r="V387" s="10">
        <v>12780.12</v>
      </c>
      <c r="W387" s="10">
        <v>537.38</v>
      </c>
      <c r="X387" s="10">
        <f t="shared" si="80"/>
        <v>12819.227575530891</v>
      </c>
      <c r="Y387" s="10">
        <f t="shared" si="81"/>
        <v>537.74505102433011</v>
      </c>
      <c r="Z387" s="10">
        <f t="shared" si="82"/>
        <v>3008.5430007054965</v>
      </c>
      <c r="AA387" s="10"/>
      <c r="AB387" s="10"/>
      <c r="AC387" s="10"/>
      <c r="AD387" s="10"/>
      <c r="AE387" s="10"/>
      <c r="AF387" s="10"/>
      <c r="AG387" s="10"/>
      <c r="AH387" s="10"/>
      <c r="AI387" s="10"/>
    </row>
    <row r="388" spans="1:35" x14ac:dyDescent="0.55000000000000004">
      <c r="A388" s="3">
        <v>6918</v>
      </c>
      <c r="B388" s="3" t="s">
        <v>763</v>
      </c>
      <c r="C388" s="3" t="s">
        <v>571</v>
      </c>
      <c r="D388" s="9" t="s">
        <v>764</v>
      </c>
      <c r="E388" s="10">
        <f t="shared" si="75"/>
        <v>23169.282454011212</v>
      </c>
      <c r="F388" s="11">
        <f t="shared" si="76"/>
        <v>1.2255758478830244E-4</v>
      </c>
      <c r="G388" s="10">
        <f t="shared" si="83"/>
        <v>6409.4759193542241</v>
      </c>
      <c r="H388" s="11">
        <f t="shared" si="77"/>
        <v>3.3903936817812077E-5</v>
      </c>
      <c r="I388" s="11">
        <v>1.1056301029309392E-4</v>
      </c>
      <c r="J388" s="12">
        <f t="shared" si="84"/>
        <v>1.199457449520852E-5</v>
      </c>
      <c r="K388" s="38">
        <f t="shared" si="85"/>
        <v>8.7999999999999995E-2</v>
      </c>
      <c r="L388" s="38">
        <f t="shared" si="86"/>
        <v>3.7000000000000002E-3</v>
      </c>
      <c r="M388" s="38">
        <f t="shared" si="87"/>
        <v>9.169999999999999E-2</v>
      </c>
      <c r="N388" s="10">
        <f t="shared" si="88"/>
        <v>971.87976563297832</v>
      </c>
      <c r="O388" s="13">
        <f t="shared" si="78"/>
        <v>5.1409117661292944E-6</v>
      </c>
      <c r="P388" s="43">
        <f t="shared" si="89"/>
        <v>5437.5961537212461</v>
      </c>
      <c r="Q388" s="44">
        <f t="shared" si="79"/>
        <v>2.8763025051682787E-5</v>
      </c>
      <c r="R388" s="10">
        <v>262483.96000000002</v>
      </c>
      <c r="S388" s="10">
        <v>1780</v>
      </c>
      <c r="T388" s="10">
        <v>0</v>
      </c>
      <c r="U388" s="10"/>
      <c r="V388" s="10">
        <v>23098.6</v>
      </c>
      <c r="W388" s="10">
        <v>971.22</v>
      </c>
      <c r="X388" s="10">
        <f t="shared" si="80"/>
        <v>23169.282454011212</v>
      </c>
      <c r="Y388" s="10">
        <f t="shared" si="81"/>
        <v>971.87976563297832</v>
      </c>
      <c r="Z388" s="10">
        <f t="shared" si="82"/>
        <v>5437.5961537212461</v>
      </c>
      <c r="AA388" s="10"/>
      <c r="AB388" s="10"/>
      <c r="AC388" s="10"/>
      <c r="AD388" s="10"/>
      <c r="AE388" s="10"/>
      <c r="AF388" s="10"/>
      <c r="AG388" s="10"/>
      <c r="AH388" s="10"/>
      <c r="AI388" s="10"/>
    </row>
    <row r="389" spans="1:35" x14ac:dyDescent="0.55000000000000004">
      <c r="A389" s="3">
        <v>6951</v>
      </c>
      <c r="B389" s="3" t="s">
        <v>765</v>
      </c>
      <c r="C389" s="3" t="s">
        <v>571</v>
      </c>
      <c r="D389" s="9" t="s">
        <v>766</v>
      </c>
      <c r="E389" s="10">
        <f t="shared" si="75"/>
        <v>44880.797702388161</v>
      </c>
      <c r="F389" s="11">
        <f t="shared" si="76"/>
        <v>2.3740407933197814E-4</v>
      </c>
      <c r="G389" s="10">
        <f t="shared" si="83"/>
        <v>12415.647092552048</v>
      </c>
      <c r="H389" s="11">
        <f t="shared" si="77"/>
        <v>6.5674529380328482E-5</v>
      </c>
      <c r="I389" s="11">
        <v>2.6753501380420887E-4</v>
      </c>
      <c r="J389" s="12">
        <f t="shared" si="84"/>
        <v>-3.0130934472230727E-5</v>
      </c>
      <c r="K389" s="38">
        <f t="shared" si="85"/>
        <v>8.7999999999999995E-2</v>
      </c>
      <c r="L389" s="38">
        <f t="shared" si="86"/>
        <v>3.7000000000000002E-3</v>
      </c>
      <c r="M389" s="38">
        <f t="shared" si="87"/>
        <v>9.169999999999999E-2</v>
      </c>
      <c r="N389" s="10">
        <f t="shared" si="88"/>
        <v>1882.5779978638434</v>
      </c>
      <c r="O389" s="13">
        <f t="shared" si="78"/>
        <v>9.9581941327598708E-6</v>
      </c>
      <c r="P389" s="43">
        <f t="shared" si="89"/>
        <v>10533.069094688204</v>
      </c>
      <c r="Q389" s="44">
        <f t="shared" si="79"/>
        <v>5.5716335247568604E-5</v>
      </c>
      <c r="R389" s="10">
        <v>508453.2</v>
      </c>
      <c r="S389" s="10">
        <v>21296.03</v>
      </c>
      <c r="T389" s="10">
        <v>0</v>
      </c>
      <c r="U389" s="10"/>
      <c r="V389" s="10">
        <v>44743.88</v>
      </c>
      <c r="W389" s="10">
        <v>1881.3</v>
      </c>
      <c r="X389" s="10">
        <f t="shared" si="80"/>
        <v>44880.797702388161</v>
      </c>
      <c r="Y389" s="10">
        <f t="shared" si="81"/>
        <v>1882.5779978638434</v>
      </c>
      <c r="Z389" s="10">
        <f t="shared" si="82"/>
        <v>10533.069094688204</v>
      </c>
      <c r="AA389" s="10"/>
      <c r="AB389" s="10"/>
      <c r="AC389" s="10"/>
      <c r="AD389" s="10"/>
      <c r="AE389" s="10"/>
      <c r="AF389" s="10"/>
      <c r="AG389" s="10"/>
      <c r="AH389" s="10"/>
      <c r="AI389" s="10"/>
    </row>
    <row r="390" spans="1:35" x14ac:dyDescent="0.55000000000000004">
      <c r="A390" s="3">
        <v>7275</v>
      </c>
      <c r="B390" s="3" t="s">
        <v>767</v>
      </c>
      <c r="C390" s="3" t="s">
        <v>571</v>
      </c>
      <c r="D390" s="9" t="s">
        <v>768</v>
      </c>
      <c r="E390" s="10">
        <f t="shared" si="75"/>
        <v>97.447282103988542</v>
      </c>
      <c r="F390" s="11">
        <f t="shared" si="76"/>
        <v>5.1546281429106464E-7</v>
      </c>
      <c r="G390" s="10">
        <f t="shared" si="83"/>
        <v>26.962669494013397</v>
      </c>
      <c r="H390" s="11">
        <f t="shared" si="77"/>
        <v>1.4262330562850169E-7</v>
      </c>
      <c r="I390" s="11">
        <v>6.0005608974819953E-6</v>
      </c>
      <c r="J390" s="12">
        <f t="shared" si="84"/>
        <v>-5.4850980831909307E-6</v>
      </c>
      <c r="K390" s="38">
        <f t="shared" si="85"/>
        <v>8.7999999999999995E-2</v>
      </c>
      <c r="L390" s="38">
        <f t="shared" si="86"/>
        <v>3.7000000000000002E-3</v>
      </c>
      <c r="M390" s="38">
        <f t="shared" si="87"/>
        <v>9.169999999999999E-2</v>
      </c>
      <c r="N390" s="10">
        <f t="shared" si="88"/>
        <v>4.0927784039032158</v>
      </c>
      <c r="O390" s="13">
        <f t="shared" si="78"/>
        <v>2.1649398821553113E-8</v>
      </c>
      <c r="P390" s="43">
        <f t="shared" si="89"/>
        <v>22.869891090110183</v>
      </c>
      <c r="Q390" s="44">
        <f t="shared" si="79"/>
        <v>1.2097390680694861E-7</v>
      </c>
      <c r="R390" s="10">
        <v>1104</v>
      </c>
      <c r="S390" s="10">
        <v>16224.33</v>
      </c>
      <c r="T390" s="10">
        <v>0</v>
      </c>
      <c r="U390" s="10"/>
      <c r="V390" s="10">
        <v>97.15</v>
      </c>
      <c r="W390" s="10">
        <v>4.09</v>
      </c>
      <c r="X390" s="10">
        <f t="shared" si="80"/>
        <v>97.447282103988542</v>
      </c>
      <c r="Y390" s="10">
        <f t="shared" si="81"/>
        <v>4.0927784039032158</v>
      </c>
      <c r="Z390" s="10">
        <f t="shared" si="82"/>
        <v>22.869891090110183</v>
      </c>
      <c r="AA390" s="10"/>
      <c r="AB390" s="10"/>
      <c r="AC390" s="10"/>
      <c r="AD390" s="10"/>
      <c r="AE390" s="10"/>
      <c r="AF390" s="10"/>
      <c r="AG390" s="10"/>
      <c r="AH390" s="10"/>
      <c r="AI390" s="10"/>
    </row>
    <row r="391" spans="1:35" x14ac:dyDescent="0.55000000000000004">
      <c r="A391" s="3">
        <v>9220</v>
      </c>
      <c r="B391" s="3">
        <v>0</v>
      </c>
      <c r="C391" s="3" t="s">
        <v>571</v>
      </c>
      <c r="D391" s="9" t="s">
        <v>769</v>
      </c>
      <c r="E391" s="10">
        <f t="shared" si="75"/>
        <v>47.063576699116233</v>
      </c>
      <c r="F391" s="11">
        <f t="shared" si="76"/>
        <v>2.4895023413830933E-7</v>
      </c>
      <c r="G391" s="10">
        <f t="shared" si="83"/>
        <v>13.01668349200985</v>
      </c>
      <c r="H391" s="11">
        <f t="shared" si="77"/>
        <v>6.8853806495777212E-8</v>
      </c>
      <c r="I391" s="11">
        <v>6.8359823117027675E-7</v>
      </c>
      <c r="J391" s="12">
        <f t="shared" si="84"/>
        <v>-4.3464799703196742E-7</v>
      </c>
      <c r="K391" s="38">
        <f t="shared" si="85"/>
        <v>8.7999999999999995E-2</v>
      </c>
      <c r="L391" s="38">
        <f t="shared" si="86"/>
        <v>3.7000000000000002E-3</v>
      </c>
      <c r="M391" s="38">
        <f t="shared" si="87"/>
        <v>9.169999999999999E-2</v>
      </c>
      <c r="N391" s="10">
        <f t="shared" si="88"/>
        <v>1.9713382532247765</v>
      </c>
      <c r="O391" s="13">
        <f t="shared" si="78"/>
        <v>1.0427705544855657E-8</v>
      </c>
      <c r="P391" s="43">
        <f t="shared" si="89"/>
        <v>11.045345238785073</v>
      </c>
      <c r="Q391" s="44">
        <f t="shared" si="79"/>
        <v>5.8426100950921547E-8</v>
      </c>
      <c r="R391" s="10">
        <v>533.25</v>
      </c>
      <c r="S391" s="10">
        <v>2729.16</v>
      </c>
      <c r="T391" s="10">
        <v>0</v>
      </c>
      <c r="U391" s="10"/>
      <c r="V391" s="10">
        <v>46.92</v>
      </c>
      <c r="W391" s="10">
        <v>1.9700000000000002</v>
      </c>
      <c r="X391" s="10">
        <f t="shared" si="80"/>
        <v>47.063576699116233</v>
      </c>
      <c r="Y391" s="10">
        <f t="shared" si="81"/>
        <v>1.9713382532247765</v>
      </c>
      <c r="Z391" s="10">
        <f t="shared" si="82"/>
        <v>11.045345238785073</v>
      </c>
      <c r="AA391" s="10"/>
      <c r="AB391" s="10"/>
      <c r="AC391" s="10"/>
      <c r="AD391" s="10"/>
      <c r="AE391" s="10"/>
      <c r="AF391" s="10"/>
      <c r="AG391" s="10"/>
      <c r="AH391" s="10"/>
      <c r="AI391" s="10"/>
    </row>
    <row r="392" spans="1:35" x14ac:dyDescent="0.55000000000000004">
      <c r="A392" s="3">
        <v>7040</v>
      </c>
      <c r="B392" s="3" t="s">
        <v>770</v>
      </c>
      <c r="C392" s="3" t="s">
        <v>571</v>
      </c>
      <c r="D392" s="9" t="s">
        <v>771</v>
      </c>
      <c r="E392" s="10">
        <f t="shared" si="75"/>
        <v>22791.148883166523</v>
      </c>
      <c r="F392" s="11">
        <f t="shared" si="76"/>
        <v>1.2055738744675387E-4</v>
      </c>
      <c r="G392" s="10">
        <f t="shared" si="83"/>
        <v>6304.8510156684779</v>
      </c>
      <c r="H392" s="11">
        <f t="shared" si="77"/>
        <v>3.3350506838705673E-5</v>
      </c>
      <c r="I392" s="11">
        <v>1.2353218776560339E-4</v>
      </c>
      <c r="J392" s="12">
        <f t="shared" si="84"/>
        <v>-2.9748003188495245E-6</v>
      </c>
      <c r="K392" s="38">
        <f t="shared" si="85"/>
        <v>8.7999999999999995E-2</v>
      </c>
      <c r="L392" s="38">
        <f t="shared" si="86"/>
        <v>3.7000000000000002E-3</v>
      </c>
      <c r="M392" s="38">
        <f t="shared" si="87"/>
        <v>9.169999999999999E-2</v>
      </c>
      <c r="N392" s="10">
        <f t="shared" si="88"/>
        <v>955.99898488238068</v>
      </c>
      <c r="O392" s="13">
        <f t="shared" si="78"/>
        <v>5.0569078641004314E-6</v>
      </c>
      <c r="P392" s="43">
        <f t="shared" si="89"/>
        <v>5348.8520307860972</v>
      </c>
      <c r="Q392" s="44">
        <f t="shared" si="79"/>
        <v>2.8293598974605244E-5</v>
      </c>
      <c r="R392" s="10">
        <v>257973.55</v>
      </c>
      <c r="S392" s="10">
        <v>0</v>
      </c>
      <c r="T392" s="10">
        <v>0</v>
      </c>
      <c r="U392" s="10"/>
      <c r="V392" s="10">
        <v>22721.62</v>
      </c>
      <c r="W392" s="10">
        <v>955.35</v>
      </c>
      <c r="X392" s="10">
        <f t="shared" si="80"/>
        <v>22791.148883166523</v>
      </c>
      <c r="Y392" s="10">
        <f t="shared" si="81"/>
        <v>955.99898488238068</v>
      </c>
      <c r="Z392" s="10">
        <f t="shared" si="82"/>
        <v>5348.8520307860972</v>
      </c>
      <c r="AA392" s="10"/>
      <c r="AB392" s="10"/>
      <c r="AC392" s="10"/>
      <c r="AD392" s="10"/>
      <c r="AE392" s="10"/>
      <c r="AF392" s="10"/>
      <c r="AG392" s="10"/>
      <c r="AH392" s="10"/>
      <c r="AI392" s="10"/>
    </row>
    <row r="393" spans="1:35" x14ac:dyDescent="0.55000000000000004">
      <c r="A393" s="3">
        <v>7007</v>
      </c>
      <c r="B393" s="3" t="s">
        <v>772</v>
      </c>
      <c r="C393" s="3" t="s">
        <v>571</v>
      </c>
      <c r="D393" s="9" t="s">
        <v>773</v>
      </c>
      <c r="E393" s="10">
        <f t="shared" si="75"/>
        <v>16254.236746746245</v>
      </c>
      <c r="F393" s="11">
        <f t="shared" si="76"/>
        <v>8.5979356599091088E-5</v>
      </c>
      <c r="G393" s="10">
        <f t="shared" si="83"/>
        <v>4496.4777210992806</v>
      </c>
      <c r="H393" s="11">
        <f t="shared" si="77"/>
        <v>2.3784830222781979E-5</v>
      </c>
      <c r="I393" s="11">
        <v>1.0277045189218604E-4</v>
      </c>
      <c r="J393" s="12">
        <f t="shared" si="84"/>
        <v>-1.6791095293094957E-5</v>
      </c>
      <c r="K393" s="38">
        <f t="shared" si="85"/>
        <v>8.7999999999999995E-2</v>
      </c>
      <c r="L393" s="38">
        <f t="shared" si="86"/>
        <v>3.7000000000000002E-3</v>
      </c>
      <c r="M393" s="38">
        <f t="shared" si="87"/>
        <v>9.169999999999999E-2</v>
      </c>
      <c r="N393" s="10">
        <f t="shared" si="88"/>
        <v>681.77282502770174</v>
      </c>
      <c r="O393" s="13">
        <f t="shared" si="78"/>
        <v>3.6063452105409173E-6</v>
      </c>
      <c r="P393" s="43">
        <f t="shared" si="89"/>
        <v>3814.7048960715792</v>
      </c>
      <c r="Q393" s="44">
        <f t="shared" si="79"/>
        <v>2.0178485012241062E-5</v>
      </c>
      <c r="R393" s="10">
        <v>173007.43</v>
      </c>
      <c r="S393" s="10">
        <v>0</v>
      </c>
      <c r="T393" s="10">
        <v>0</v>
      </c>
      <c r="U393" s="10"/>
      <c r="V393" s="10">
        <v>16204.65</v>
      </c>
      <c r="W393" s="10">
        <v>681.31000000000006</v>
      </c>
      <c r="X393" s="10">
        <f t="shared" si="80"/>
        <v>16254.236746746245</v>
      </c>
      <c r="Y393" s="10">
        <f t="shared" si="81"/>
        <v>681.77282502770174</v>
      </c>
      <c r="Z393" s="10">
        <f t="shared" si="82"/>
        <v>3814.7048960715792</v>
      </c>
      <c r="AA393" s="10"/>
      <c r="AB393" s="10"/>
      <c r="AC393" s="10"/>
      <c r="AD393" s="10"/>
      <c r="AE393" s="10"/>
      <c r="AF393" s="10"/>
      <c r="AG393" s="10"/>
      <c r="AH393" s="10"/>
      <c r="AI393" s="10"/>
    </row>
    <row r="394" spans="1:35" x14ac:dyDescent="0.55000000000000004">
      <c r="A394" s="3">
        <v>7073</v>
      </c>
      <c r="B394" s="3" t="s">
        <v>774</v>
      </c>
      <c r="C394" s="3" t="s">
        <v>571</v>
      </c>
      <c r="D394" s="9" t="s">
        <v>775</v>
      </c>
      <c r="E394" s="10">
        <f t="shared" si="75"/>
        <v>7461.0814968578479</v>
      </c>
      <c r="F394" s="11">
        <f t="shared" si="76"/>
        <v>3.9466570877998057E-5</v>
      </c>
      <c r="G394" s="10">
        <f t="shared" si="83"/>
        <v>2063.8426799077679</v>
      </c>
      <c r="H394" s="11">
        <f t="shared" si="77"/>
        <v>1.0917022343465933E-5</v>
      </c>
      <c r="I394" s="11">
        <v>2.8394142762478735E-5</v>
      </c>
      <c r="J394" s="12">
        <f t="shared" si="84"/>
        <v>1.1072428115519322E-5</v>
      </c>
      <c r="K394" s="38">
        <f t="shared" si="85"/>
        <v>8.7999999999999995E-2</v>
      </c>
      <c r="L394" s="38">
        <f t="shared" si="86"/>
        <v>3.7000000000000002E-3</v>
      </c>
      <c r="M394" s="38">
        <f t="shared" si="87"/>
        <v>9.169999999999999E-2</v>
      </c>
      <c r="N394" s="10">
        <f t="shared" si="88"/>
        <v>312.80234750027051</v>
      </c>
      <c r="O394" s="13">
        <f t="shared" si="78"/>
        <v>1.6546175006428579E-6</v>
      </c>
      <c r="P394" s="43">
        <f t="shared" si="89"/>
        <v>1751.0403324074973</v>
      </c>
      <c r="Q394" s="44">
        <f t="shared" si="79"/>
        <v>9.2624048428230755E-6</v>
      </c>
      <c r="R394" s="10">
        <v>84381.36</v>
      </c>
      <c r="S394" s="10">
        <v>0</v>
      </c>
      <c r="T394" s="10">
        <v>0</v>
      </c>
      <c r="U394" s="10"/>
      <c r="V394" s="10">
        <v>7438.32</v>
      </c>
      <c r="W394" s="10">
        <v>312.59000000000003</v>
      </c>
      <c r="X394" s="10">
        <f t="shared" si="80"/>
        <v>7461.0814968578479</v>
      </c>
      <c r="Y394" s="10">
        <f t="shared" si="81"/>
        <v>312.80234750027051</v>
      </c>
      <c r="Z394" s="10">
        <f t="shared" si="82"/>
        <v>1751.0403324074973</v>
      </c>
      <c r="AA394" s="10"/>
      <c r="AB394" s="10"/>
      <c r="AC394" s="10"/>
      <c r="AD394" s="10"/>
      <c r="AE394" s="10"/>
      <c r="AF394" s="10"/>
      <c r="AG394" s="10"/>
      <c r="AH394" s="10"/>
      <c r="AI394" s="10"/>
    </row>
    <row r="395" spans="1:35" x14ac:dyDescent="0.55000000000000004">
      <c r="A395" s="3">
        <v>6920</v>
      </c>
      <c r="B395" s="3" t="s">
        <v>776</v>
      </c>
      <c r="C395" s="3" t="s">
        <v>571</v>
      </c>
      <c r="D395" s="9" t="s">
        <v>777</v>
      </c>
      <c r="E395" s="10">
        <f t="shared" ref="E395:E458" si="90">X395</f>
        <v>51356.071799845093</v>
      </c>
      <c r="F395" s="11">
        <f t="shared" ref="F395:F458" si="91">E395/($E$585+$G$585)</f>
        <v>2.7165606602175951E-4</v>
      </c>
      <c r="G395" s="10">
        <f t="shared" si="83"/>
        <v>14206.82270852699</v>
      </c>
      <c r="H395" s="11">
        <f t="shared" ref="H395:H458" si="92">G395/($E$585+$G$585)</f>
        <v>7.5149236154753584E-5</v>
      </c>
      <c r="I395" s="11">
        <v>2.5468361465717185E-4</v>
      </c>
      <c r="J395" s="12">
        <f t="shared" si="84"/>
        <v>1.6972451364587659E-5</v>
      </c>
      <c r="K395" s="38">
        <f t="shared" si="85"/>
        <v>8.7999999999999995E-2</v>
      </c>
      <c r="L395" s="38">
        <f t="shared" si="86"/>
        <v>3.7000000000000002E-3</v>
      </c>
      <c r="M395" s="38">
        <f t="shared" si="87"/>
        <v>9.169999999999999E-2</v>
      </c>
      <c r="N395" s="10">
        <f t="shared" si="88"/>
        <v>2154.0723031848661</v>
      </c>
      <c r="O395" s="13">
        <f t="shared" ref="O395:O458" si="93">N395/($E$585+$G$585)</f>
        <v>1.1394306209599866E-5</v>
      </c>
      <c r="P395" s="43">
        <f t="shared" si="89"/>
        <v>12052.750405342123</v>
      </c>
      <c r="Q395" s="44">
        <f t="shared" ref="Q395:Q458" si="94">P395/($E$585+$G$585)</f>
        <v>6.3754929945153719E-5</v>
      </c>
      <c r="R395" s="10">
        <v>581810.77</v>
      </c>
      <c r="S395" s="10">
        <v>0</v>
      </c>
      <c r="T395" s="10">
        <v>0</v>
      </c>
      <c r="U395" s="10"/>
      <c r="V395" s="10">
        <v>51199.4</v>
      </c>
      <c r="W395" s="10">
        <v>2152.61</v>
      </c>
      <c r="X395" s="10">
        <f t="shared" ref="X395:X458" si="95">V395/$V$585*$X$586</f>
        <v>51356.071799845093</v>
      </c>
      <c r="Y395" s="10">
        <f t="shared" ref="Y395:Y458" si="96">W395/$W$586*$Y$586</f>
        <v>2154.0723031848661</v>
      </c>
      <c r="Z395" s="10">
        <f t="shared" ref="Z395:Z458" si="97">V395/$V$585*$Z$586</f>
        <v>12052.750405342123</v>
      </c>
      <c r="AA395" s="10"/>
      <c r="AB395" s="10"/>
      <c r="AC395" s="10"/>
      <c r="AD395" s="10"/>
      <c r="AE395" s="10"/>
      <c r="AF395" s="10"/>
      <c r="AG395" s="10"/>
      <c r="AH395" s="10"/>
      <c r="AI395" s="10"/>
    </row>
    <row r="396" spans="1:35" x14ac:dyDescent="0.55000000000000004">
      <c r="A396" s="3">
        <v>6921</v>
      </c>
      <c r="B396" s="3" t="s">
        <v>778</v>
      </c>
      <c r="C396" s="3" t="s">
        <v>571</v>
      </c>
      <c r="D396" s="9" t="s">
        <v>779</v>
      </c>
      <c r="E396" s="10">
        <f t="shared" si="90"/>
        <v>172539.65616330612</v>
      </c>
      <c r="F396" s="11">
        <f t="shared" si="91"/>
        <v>9.126758060614003E-4</v>
      </c>
      <c r="G396" s="10">
        <f t="shared" ref="G396:G459" si="98">Y396+Z396</f>
        <v>47730.474445857435</v>
      </c>
      <c r="H396" s="11">
        <f t="shared" si="92"/>
        <v>2.5247789526910161E-4</v>
      </c>
      <c r="I396" s="11">
        <v>9.4170377605773056E-4</v>
      </c>
      <c r="J396" s="12">
        <f t="shared" ref="J396:J459" si="99">F396-I396</f>
        <v>-2.9027969996330266E-5</v>
      </c>
      <c r="K396" s="38">
        <f t="shared" ref="K396:K459" si="100">IF(OR($C396="City",$C396="County",$C396="Other Local Government",$C396="Consolidated Government"),0.0907,IF(OR($C396="School District"),0.088,IF(OR($C396="State Agency",$C396="University"),0.0917,)))</f>
        <v>8.7999999999999995E-2</v>
      </c>
      <c r="L396" s="38">
        <f t="shared" ref="L396:L459" si="101">IF(OR($C396="City",$C396="County",$C396="Other Local Government",$C396="Consolidated Government"),0.001,IF(OR($C396="School District"),0.0037,IF(OR($C396="State Agency",$C396="University"),0,)))</f>
        <v>3.7000000000000002E-3</v>
      </c>
      <c r="M396" s="38">
        <f t="shared" ref="M396:M459" si="102">K396+L396</f>
        <v>9.169999999999999E-2</v>
      </c>
      <c r="N396" s="10">
        <f t="shared" ref="N396:N459" si="103">Y396</f>
        <v>7237.1629857283697</v>
      </c>
      <c r="O396" s="13">
        <f t="shared" si="93"/>
        <v>3.8282118490752445E-5</v>
      </c>
      <c r="P396" s="43">
        <f t="shared" ref="P396:P459" si="104">Z396</f>
        <v>40493.311460129065</v>
      </c>
      <c r="Q396" s="44">
        <f t="shared" si="94"/>
        <v>2.1419577677834917E-4</v>
      </c>
      <c r="R396" s="10">
        <v>1942933.91</v>
      </c>
      <c r="S396" s="10">
        <v>115826.71</v>
      </c>
      <c r="T396" s="10">
        <v>0</v>
      </c>
      <c r="U396" s="10"/>
      <c r="V396" s="10">
        <v>172013.29</v>
      </c>
      <c r="W396" s="10">
        <v>7232.25</v>
      </c>
      <c r="X396" s="10">
        <f t="shared" si="95"/>
        <v>172539.65616330612</v>
      </c>
      <c r="Y396" s="10">
        <f t="shared" si="96"/>
        <v>7237.1629857283697</v>
      </c>
      <c r="Z396" s="10">
        <f t="shared" si="97"/>
        <v>40493.311460129065</v>
      </c>
      <c r="AA396" s="10"/>
      <c r="AB396" s="10"/>
      <c r="AC396" s="10"/>
      <c r="AD396" s="10"/>
      <c r="AE396" s="10"/>
      <c r="AF396" s="10"/>
      <c r="AG396" s="10"/>
      <c r="AH396" s="10"/>
      <c r="AI396" s="10"/>
    </row>
    <row r="397" spans="1:35" x14ac:dyDescent="0.55000000000000004">
      <c r="A397" s="3">
        <v>6922</v>
      </c>
      <c r="B397" s="3" t="s">
        <v>780</v>
      </c>
      <c r="C397" s="3" t="s">
        <v>571</v>
      </c>
      <c r="D397" s="9" t="s">
        <v>781</v>
      </c>
      <c r="E397" s="10">
        <f t="shared" si="90"/>
        <v>20880.1289408948</v>
      </c>
      <c r="F397" s="11">
        <f t="shared" si="91"/>
        <v>1.1044874514969578E-4</v>
      </c>
      <c r="G397" s="10">
        <f t="shared" si="98"/>
        <v>5776.0994906883816</v>
      </c>
      <c r="H397" s="11">
        <f t="shared" si="92"/>
        <v>3.0553592001859986E-5</v>
      </c>
      <c r="I397" s="11">
        <v>1.1942682812162681E-4</v>
      </c>
      <c r="J397" s="12">
        <f t="shared" si="99"/>
        <v>-8.9780829719310237E-6</v>
      </c>
      <c r="K397" s="38">
        <f t="shared" si="100"/>
        <v>8.7999999999999995E-2</v>
      </c>
      <c r="L397" s="38">
        <f t="shared" si="101"/>
        <v>3.7000000000000002E-3</v>
      </c>
      <c r="M397" s="38">
        <f t="shared" si="102"/>
        <v>9.169999999999999E-2</v>
      </c>
      <c r="N397" s="10">
        <f t="shared" si="103"/>
        <v>875.74450371048886</v>
      </c>
      <c r="O397" s="13">
        <f t="shared" si="93"/>
        <v>4.6323890901423489E-6</v>
      </c>
      <c r="P397" s="43">
        <f t="shared" si="104"/>
        <v>4900.3549869778926</v>
      </c>
      <c r="Q397" s="44">
        <f t="shared" si="94"/>
        <v>2.5921202911717639E-5</v>
      </c>
      <c r="R397" s="10">
        <v>236549.27</v>
      </c>
      <c r="S397" s="10">
        <v>0</v>
      </c>
      <c r="T397" s="10">
        <v>0</v>
      </c>
      <c r="U397" s="10"/>
      <c r="V397" s="10">
        <v>20816.43</v>
      </c>
      <c r="W397" s="10">
        <v>875.15</v>
      </c>
      <c r="X397" s="10">
        <f t="shared" si="95"/>
        <v>20880.1289408948</v>
      </c>
      <c r="Y397" s="10">
        <f t="shared" si="96"/>
        <v>875.74450371048886</v>
      </c>
      <c r="Z397" s="10">
        <f t="shared" si="97"/>
        <v>4900.3549869778926</v>
      </c>
      <c r="AA397" s="10"/>
      <c r="AB397" s="10"/>
      <c r="AC397" s="10"/>
      <c r="AD397" s="10"/>
      <c r="AE397" s="10"/>
      <c r="AF397" s="10"/>
      <c r="AG397" s="10"/>
      <c r="AH397" s="10"/>
      <c r="AI397" s="10"/>
    </row>
    <row r="398" spans="1:35" x14ac:dyDescent="0.55000000000000004">
      <c r="A398" s="3">
        <v>6899</v>
      </c>
      <c r="B398" s="3" t="s">
        <v>782</v>
      </c>
      <c r="C398" s="3" t="s">
        <v>571</v>
      </c>
      <c r="D398" s="9" t="s">
        <v>783</v>
      </c>
      <c r="E398" s="10">
        <f t="shared" si="90"/>
        <v>122577.18581885142</v>
      </c>
      <c r="F398" s="11">
        <f t="shared" si="91"/>
        <v>6.4839141539769834E-4</v>
      </c>
      <c r="G398" s="10">
        <f t="shared" si="98"/>
        <v>33909.18559021801</v>
      </c>
      <c r="H398" s="11">
        <f t="shared" si="92"/>
        <v>1.7936800141844463E-4</v>
      </c>
      <c r="I398" s="11">
        <v>6.3040744605021828E-4</v>
      </c>
      <c r="J398" s="12">
        <f t="shared" si="99"/>
        <v>1.7983969347480058E-5</v>
      </c>
      <c r="K398" s="38">
        <f t="shared" si="100"/>
        <v>8.7999999999999995E-2</v>
      </c>
      <c r="L398" s="38">
        <f t="shared" si="101"/>
        <v>3.7000000000000002E-3</v>
      </c>
      <c r="M398" s="38">
        <f t="shared" si="102"/>
        <v>9.169999999999999E-2</v>
      </c>
      <c r="N398" s="10">
        <f t="shared" si="103"/>
        <v>5141.5603749982874</v>
      </c>
      <c r="O398" s="13">
        <f t="shared" si="93"/>
        <v>2.7197096968962689E-5</v>
      </c>
      <c r="P398" s="43">
        <f t="shared" si="104"/>
        <v>28767.625215219723</v>
      </c>
      <c r="Q398" s="44">
        <f t="shared" si="94"/>
        <v>1.5217090444948194E-4</v>
      </c>
      <c r="R398" s="10">
        <v>1386495.5999999999</v>
      </c>
      <c r="S398" s="10">
        <v>87146.82</v>
      </c>
      <c r="T398" s="10">
        <v>0</v>
      </c>
      <c r="U398" s="10"/>
      <c r="V398" s="10">
        <v>122203.23999999999</v>
      </c>
      <c r="W398" s="10">
        <v>5138.07</v>
      </c>
      <c r="X398" s="10">
        <f t="shared" si="95"/>
        <v>122577.18581885142</v>
      </c>
      <c r="Y398" s="10">
        <f t="shared" si="96"/>
        <v>5141.5603749982874</v>
      </c>
      <c r="Z398" s="10">
        <f t="shared" si="97"/>
        <v>28767.625215219723</v>
      </c>
      <c r="AA398" s="10"/>
      <c r="AB398" s="10"/>
      <c r="AC398" s="10"/>
      <c r="AD398" s="10"/>
      <c r="AE398" s="10"/>
      <c r="AF398" s="10"/>
      <c r="AG398" s="10"/>
      <c r="AH398" s="10"/>
      <c r="AI398" s="10"/>
    </row>
    <row r="399" spans="1:35" x14ac:dyDescent="0.55000000000000004">
      <c r="A399" s="3">
        <v>6923</v>
      </c>
      <c r="B399" s="3" t="s">
        <v>784</v>
      </c>
      <c r="C399" s="3" t="s">
        <v>571</v>
      </c>
      <c r="D399" s="9" t="s">
        <v>785</v>
      </c>
      <c r="E399" s="10">
        <f t="shared" si="90"/>
        <v>54934.14742341754</v>
      </c>
      <c r="F399" s="11">
        <f t="shared" si="91"/>
        <v>2.9058286306372048E-4</v>
      </c>
      <c r="G399" s="10">
        <f t="shared" si="98"/>
        <v>15196.782831615934</v>
      </c>
      <c r="H399" s="11">
        <f t="shared" si="92"/>
        <v>8.0385786831855229E-5</v>
      </c>
      <c r="I399" s="11">
        <v>3.0178391543774863E-4</v>
      </c>
      <c r="J399" s="12">
        <f t="shared" si="99"/>
        <v>-1.1201052374028146E-5</v>
      </c>
      <c r="K399" s="38">
        <f t="shared" si="100"/>
        <v>8.7999999999999995E-2</v>
      </c>
      <c r="L399" s="38">
        <f t="shared" si="101"/>
        <v>3.7000000000000002E-3</v>
      </c>
      <c r="M399" s="38">
        <f t="shared" si="102"/>
        <v>9.169999999999999E-2</v>
      </c>
      <c r="N399" s="10">
        <f t="shared" si="103"/>
        <v>2304.294282156492</v>
      </c>
      <c r="O399" s="13">
        <f t="shared" si="93"/>
        <v>1.218892913162714E-5</v>
      </c>
      <c r="P399" s="43">
        <f t="shared" si="104"/>
        <v>12892.488549459442</v>
      </c>
      <c r="Q399" s="44">
        <f t="shared" si="94"/>
        <v>6.8196857700228083E-5</v>
      </c>
      <c r="R399" s="10">
        <v>622347.6</v>
      </c>
      <c r="S399" s="10">
        <v>65584.350000000006</v>
      </c>
      <c r="T399" s="10">
        <v>0</v>
      </c>
      <c r="U399" s="10"/>
      <c r="V399" s="10">
        <v>54766.559999999998</v>
      </c>
      <c r="W399" s="10">
        <v>2302.73</v>
      </c>
      <c r="X399" s="10">
        <f t="shared" si="95"/>
        <v>54934.14742341754</v>
      </c>
      <c r="Y399" s="10">
        <f t="shared" si="96"/>
        <v>2304.294282156492</v>
      </c>
      <c r="Z399" s="10">
        <f t="shared" si="97"/>
        <v>12892.488549459442</v>
      </c>
      <c r="AA399" s="10"/>
      <c r="AB399" s="10"/>
      <c r="AC399" s="10"/>
      <c r="AD399" s="10"/>
      <c r="AE399" s="10"/>
      <c r="AF399" s="10"/>
      <c r="AG399" s="10"/>
      <c r="AH399" s="10"/>
      <c r="AI399" s="10"/>
    </row>
    <row r="400" spans="1:35" x14ac:dyDescent="0.55000000000000004">
      <c r="A400" s="3">
        <v>6924</v>
      </c>
      <c r="B400" s="3" t="s">
        <v>786</v>
      </c>
      <c r="C400" s="3" t="s">
        <v>571</v>
      </c>
      <c r="D400" s="9" t="s">
        <v>787</v>
      </c>
      <c r="E400" s="10">
        <f t="shared" si="90"/>
        <v>21570.545191486632</v>
      </c>
      <c r="F400" s="11">
        <f t="shared" si="91"/>
        <v>1.1410081112709859E-4</v>
      </c>
      <c r="G400" s="10">
        <f t="shared" si="98"/>
        <v>5967.2029328700955</v>
      </c>
      <c r="H400" s="11">
        <f t="shared" si="92"/>
        <v>3.1564463890750403E-5</v>
      </c>
      <c r="I400" s="11">
        <v>9.2032253632137661E-5</v>
      </c>
      <c r="J400" s="12">
        <f t="shared" si="99"/>
        <v>2.2068557494960928E-5</v>
      </c>
      <c r="K400" s="38">
        <f t="shared" si="100"/>
        <v>8.7999999999999995E-2</v>
      </c>
      <c r="L400" s="38">
        <f t="shared" si="101"/>
        <v>3.7000000000000002E-3</v>
      </c>
      <c r="M400" s="38">
        <f t="shared" si="102"/>
        <v>9.169999999999999E-2</v>
      </c>
      <c r="N400" s="10">
        <f t="shared" si="103"/>
        <v>904.81423785068148</v>
      </c>
      <c r="O400" s="13">
        <f t="shared" si="93"/>
        <v>4.7861580475423772E-6</v>
      </c>
      <c r="P400" s="43">
        <f t="shared" si="104"/>
        <v>5062.3886950194137</v>
      </c>
      <c r="Q400" s="44">
        <f t="shared" si="94"/>
        <v>2.6778305843208025E-5</v>
      </c>
      <c r="R400" s="10">
        <v>223282.96</v>
      </c>
      <c r="S400" s="10">
        <v>53229.83</v>
      </c>
      <c r="T400" s="10">
        <v>0</v>
      </c>
      <c r="U400" s="10"/>
      <c r="V400" s="10">
        <v>21504.74</v>
      </c>
      <c r="W400" s="10">
        <v>904.19999999999993</v>
      </c>
      <c r="X400" s="10">
        <f t="shared" si="95"/>
        <v>21570.545191486632</v>
      </c>
      <c r="Y400" s="10">
        <f t="shared" si="96"/>
        <v>904.81423785068148</v>
      </c>
      <c r="Z400" s="10">
        <f t="shared" si="97"/>
        <v>5062.3886950194137</v>
      </c>
      <c r="AA400" s="10"/>
      <c r="AB400" s="10"/>
      <c r="AC400" s="10"/>
      <c r="AD400" s="10"/>
      <c r="AE400" s="10"/>
      <c r="AF400" s="10"/>
      <c r="AG400" s="10"/>
      <c r="AH400" s="10"/>
      <c r="AI400" s="10"/>
    </row>
    <row r="401" spans="1:35" x14ac:dyDescent="0.55000000000000004">
      <c r="A401" s="3">
        <v>6925</v>
      </c>
      <c r="B401" s="3" t="s">
        <v>788</v>
      </c>
      <c r="C401" s="3" t="s">
        <v>571</v>
      </c>
      <c r="D401" s="9" t="s">
        <v>789</v>
      </c>
      <c r="E401" s="10">
        <f t="shared" si="90"/>
        <v>90493.859319901137</v>
      </c>
      <c r="F401" s="11">
        <f t="shared" si="91"/>
        <v>4.7868158448296719E-4</v>
      </c>
      <c r="G401" s="10">
        <f t="shared" si="98"/>
        <v>25033.84995800204</v>
      </c>
      <c r="H401" s="11">
        <f t="shared" si="92"/>
        <v>1.32420509564564E-4</v>
      </c>
      <c r="I401" s="11">
        <v>4.9078425178093721E-4</v>
      </c>
      <c r="J401" s="12">
        <f t="shared" si="99"/>
        <v>-1.2102667297970028E-5</v>
      </c>
      <c r="K401" s="38">
        <f t="shared" si="100"/>
        <v>8.7999999999999995E-2</v>
      </c>
      <c r="L401" s="38">
        <f t="shared" si="101"/>
        <v>3.7000000000000002E-3</v>
      </c>
      <c r="M401" s="38">
        <f t="shared" si="102"/>
        <v>9.169999999999999E-2</v>
      </c>
      <c r="N401" s="10">
        <f t="shared" si="103"/>
        <v>3795.856837153543</v>
      </c>
      <c r="O401" s="13">
        <f t="shared" si="93"/>
        <v>2.007878522293912E-5</v>
      </c>
      <c r="P401" s="43">
        <f t="shared" si="104"/>
        <v>21237.993120848496</v>
      </c>
      <c r="Q401" s="44">
        <f t="shared" si="94"/>
        <v>1.1234172434162489E-4</v>
      </c>
      <c r="R401" s="10">
        <v>1025203.3</v>
      </c>
      <c r="S401" s="10">
        <v>38727.089999999997</v>
      </c>
      <c r="T401" s="10">
        <v>0</v>
      </c>
      <c r="U401" s="10"/>
      <c r="V401" s="10">
        <v>90217.79</v>
      </c>
      <c r="W401" s="10">
        <v>3793.28</v>
      </c>
      <c r="X401" s="10">
        <f t="shared" si="95"/>
        <v>90493.859319901137</v>
      </c>
      <c r="Y401" s="10">
        <f t="shared" si="96"/>
        <v>3795.856837153543</v>
      </c>
      <c r="Z401" s="10">
        <f t="shared" si="97"/>
        <v>21237.993120848496</v>
      </c>
      <c r="AA401" s="10"/>
      <c r="AB401" s="10"/>
      <c r="AC401" s="10"/>
      <c r="AD401" s="10"/>
      <c r="AE401" s="10"/>
      <c r="AF401" s="10"/>
      <c r="AG401" s="10"/>
      <c r="AH401" s="10"/>
      <c r="AI401" s="10"/>
    </row>
    <row r="402" spans="1:35" x14ac:dyDescent="0.55000000000000004">
      <c r="A402" s="3">
        <v>7094</v>
      </c>
      <c r="B402" s="3" t="s">
        <v>790</v>
      </c>
      <c r="C402" s="3" t="s">
        <v>571</v>
      </c>
      <c r="D402" s="9" t="s">
        <v>791</v>
      </c>
      <c r="E402" s="10">
        <f t="shared" si="90"/>
        <v>2330.3090662273407</v>
      </c>
      <c r="F402" s="11">
        <f t="shared" si="91"/>
        <v>1.2326538447359765E-5</v>
      </c>
      <c r="G402" s="10">
        <f t="shared" si="98"/>
        <v>644.64631424811444</v>
      </c>
      <c r="H402" s="11">
        <f t="shared" si="92"/>
        <v>3.4099586585708821E-6</v>
      </c>
      <c r="I402" s="11">
        <v>1.3073225309966961E-5</v>
      </c>
      <c r="J402" s="12">
        <f t="shared" si="99"/>
        <v>-7.4668686260719554E-7</v>
      </c>
      <c r="K402" s="38">
        <f t="shared" si="100"/>
        <v>8.7999999999999995E-2</v>
      </c>
      <c r="L402" s="38">
        <f t="shared" si="101"/>
        <v>3.7000000000000002E-3</v>
      </c>
      <c r="M402" s="38">
        <f t="shared" si="102"/>
        <v>9.169999999999999E-2</v>
      </c>
      <c r="N402" s="10">
        <f t="shared" si="103"/>
        <v>97.746355621825472</v>
      </c>
      <c r="O402" s="13">
        <f t="shared" si="93"/>
        <v>5.17044810975381E-7</v>
      </c>
      <c r="P402" s="43">
        <f t="shared" si="104"/>
        <v>546.89995862628894</v>
      </c>
      <c r="Q402" s="44">
        <f t="shared" si="94"/>
        <v>2.8929138475955012E-6</v>
      </c>
      <c r="R402" s="10">
        <v>13200</v>
      </c>
      <c r="S402" s="10">
        <v>0</v>
      </c>
      <c r="T402" s="10">
        <v>0</v>
      </c>
      <c r="U402" s="10"/>
      <c r="V402" s="10">
        <v>2323.1999999999998</v>
      </c>
      <c r="W402" s="10">
        <v>97.68</v>
      </c>
      <c r="X402" s="10">
        <f t="shared" si="95"/>
        <v>2330.3090662273407</v>
      </c>
      <c r="Y402" s="10">
        <f t="shared" si="96"/>
        <v>97.746355621825472</v>
      </c>
      <c r="Z402" s="10">
        <f t="shared" si="97"/>
        <v>546.89995862628894</v>
      </c>
      <c r="AA402" s="10"/>
      <c r="AB402" s="10"/>
      <c r="AC402" s="10"/>
      <c r="AD402" s="10"/>
      <c r="AE402" s="10"/>
      <c r="AF402" s="10"/>
      <c r="AG402" s="10"/>
      <c r="AH402" s="10"/>
      <c r="AI402" s="10"/>
    </row>
    <row r="403" spans="1:35" x14ac:dyDescent="0.55000000000000004">
      <c r="A403" s="3">
        <v>6395</v>
      </c>
      <c r="B403" s="3" t="s">
        <v>792</v>
      </c>
      <c r="C403" s="3" t="s">
        <v>571</v>
      </c>
      <c r="D403" s="9" t="s">
        <v>793</v>
      </c>
      <c r="E403" s="10">
        <f t="shared" si="90"/>
        <v>3005.789752943429</v>
      </c>
      <c r="F403" s="11">
        <f t="shared" si="91"/>
        <v>1.5899600396921153E-5</v>
      </c>
      <c r="G403" s="10">
        <f t="shared" si="98"/>
        <v>831.50402801949326</v>
      </c>
      <c r="H403" s="11">
        <f t="shared" si="92"/>
        <v>4.3983720953849072E-6</v>
      </c>
      <c r="I403" s="11">
        <v>1.1949745009891681E-5</v>
      </c>
      <c r="J403" s="12">
        <f t="shared" si="99"/>
        <v>3.9498553870294718E-6</v>
      </c>
      <c r="K403" s="38">
        <f t="shared" si="100"/>
        <v>8.7999999999999995E-2</v>
      </c>
      <c r="L403" s="38">
        <f t="shared" si="101"/>
        <v>3.7000000000000002E-3</v>
      </c>
      <c r="M403" s="38">
        <f t="shared" si="102"/>
        <v>9.169999999999999E-2</v>
      </c>
      <c r="N403" s="10">
        <f t="shared" si="103"/>
        <v>126.07558706791349</v>
      </c>
      <c r="O403" s="13">
        <f t="shared" si="93"/>
        <v>6.6689676223165687E-7</v>
      </c>
      <c r="P403" s="43">
        <f t="shared" si="104"/>
        <v>705.42844095157977</v>
      </c>
      <c r="Q403" s="44">
        <f t="shared" si="94"/>
        <v>3.7314753331532507E-6</v>
      </c>
      <c r="R403" s="10">
        <v>30392.36</v>
      </c>
      <c r="S403" s="10">
        <v>0</v>
      </c>
      <c r="T403" s="10">
        <v>0</v>
      </c>
      <c r="U403" s="10"/>
      <c r="V403" s="10">
        <v>2996.62</v>
      </c>
      <c r="W403" s="10">
        <v>125.99000000000001</v>
      </c>
      <c r="X403" s="10">
        <f t="shared" si="95"/>
        <v>3005.789752943429</v>
      </c>
      <c r="Y403" s="10">
        <f t="shared" si="96"/>
        <v>126.07558706791349</v>
      </c>
      <c r="Z403" s="10">
        <f t="shared" si="97"/>
        <v>705.42844095157977</v>
      </c>
      <c r="AA403" s="10"/>
      <c r="AB403" s="10"/>
      <c r="AC403" s="10"/>
      <c r="AD403" s="10"/>
      <c r="AE403" s="10"/>
      <c r="AF403" s="10"/>
      <c r="AG403" s="10"/>
      <c r="AH403" s="10"/>
      <c r="AI403" s="10"/>
    </row>
    <row r="404" spans="1:35" x14ac:dyDescent="0.55000000000000004">
      <c r="A404" s="3">
        <v>7010</v>
      </c>
      <c r="B404" s="3" t="s">
        <v>794</v>
      </c>
      <c r="C404" s="3" t="s">
        <v>571</v>
      </c>
      <c r="D404" s="9" t="s">
        <v>795</v>
      </c>
      <c r="E404" s="10">
        <f t="shared" si="90"/>
        <v>8413.1459567839593</v>
      </c>
      <c r="F404" s="11">
        <f t="shared" si="91"/>
        <v>4.4502666449922987E-5</v>
      </c>
      <c r="G404" s="10">
        <f t="shared" si="98"/>
        <v>2327.3497750212887</v>
      </c>
      <c r="H404" s="11">
        <f t="shared" si="92"/>
        <v>1.2310884808382431E-5</v>
      </c>
      <c r="I404" s="11">
        <v>5.5334035517702504E-5</v>
      </c>
      <c r="J404" s="12">
        <f t="shared" si="99"/>
        <v>-1.0831369067779517E-5</v>
      </c>
      <c r="K404" s="38">
        <f t="shared" si="100"/>
        <v>8.7999999999999995E-2</v>
      </c>
      <c r="L404" s="38">
        <f t="shared" si="101"/>
        <v>3.7000000000000002E-3</v>
      </c>
      <c r="M404" s="38">
        <f t="shared" si="102"/>
        <v>9.169999999999999E-2</v>
      </c>
      <c r="N404" s="10">
        <f t="shared" si="103"/>
        <v>352.86954732723495</v>
      </c>
      <c r="O404" s="13">
        <f t="shared" si="93"/>
        <v>1.8665592925291624E-6</v>
      </c>
      <c r="P404" s="43">
        <f t="shared" si="104"/>
        <v>1974.4802276940538</v>
      </c>
      <c r="Q404" s="44">
        <f t="shared" si="94"/>
        <v>1.0444325515853269E-5</v>
      </c>
      <c r="R404" s="10">
        <v>95312.28</v>
      </c>
      <c r="S404" s="10">
        <v>21399.94</v>
      </c>
      <c r="T404" s="10">
        <v>0</v>
      </c>
      <c r="U404" s="10"/>
      <c r="V404" s="10">
        <v>8387.48</v>
      </c>
      <c r="W404" s="10">
        <v>352.63</v>
      </c>
      <c r="X404" s="10">
        <f t="shared" si="95"/>
        <v>8413.1459567839593</v>
      </c>
      <c r="Y404" s="10">
        <f t="shared" si="96"/>
        <v>352.86954732723495</v>
      </c>
      <c r="Z404" s="10">
        <f t="shared" si="97"/>
        <v>1974.4802276940538</v>
      </c>
      <c r="AA404" s="10"/>
      <c r="AB404" s="10"/>
      <c r="AC404" s="10"/>
      <c r="AD404" s="10"/>
      <c r="AE404" s="10"/>
      <c r="AF404" s="10"/>
      <c r="AG404" s="10"/>
      <c r="AH404" s="10"/>
      <c r="AI404" s="10"/>
    </row>
    <row r="405" spans="1:35" x14ac:dyDescent="0.55000000000000004">
      <c r="A405" s="3">
        <v>7032</v>
      </c>
      <c r="B405" s="3" t="s">
        <v>796</v>
      </c>
      <c r="C405" s="3" t="s">
        <v>571</v>
      </c>
      <c r="D405" s="9" t="s">
        <v>797</v>
      </c>
      <c r="E405" s="10">
        <f t="shared" si="90"/>
        <v>32923.790499721581</v>
      </c>
      <c r="F405" s="11">
        <f t="shared" si="91"/>
        <v>1.7415559820340313E-4</v>
      </c>
      <c r="G405" s="10">
        <f t="shared" si="98"/>
        <v>9107.8779884553587</v>
      </c>
      <c r="H405" s="11">
        <f t="shared" si="92"/>
        <v>4.8177561434078023E-5</v>
      </c>
      <c r="I405" s="11">
        <v>2.1558914502166959E-4</v>
      </c>
      <c r="J405" s="12">
        <f t="shared" si="99"/>
        <v>-4.1433546818266456E-5</v>
      </c>
      <c r="K405" s="38">
        <f t="shared" si="100"/>
        <v>8.7999999999999995E-2</v>
      </c>
      <c r="L405" s="38">
        <f t="shared" si="101"/>
        <v>3.7000000000000002E-3</v>
      </c>
      <c r="M405" s="38">
        <f t="shared" si="102"/>
        <v>9.169999999999999E-2</v>
      </c>
      <c r="N405" s="10">
        <f t="shared" si="103"/>
        <v>1380.9974973326825</v>
      </c>
      <c r="O405" s="13">
        <f t="shared" si="93"/>
        <v>7.3050047280373073E-6</v>
      </c>
      <c r="P405" s="43">
        <f t="shared" si="104"/>
        <v>7726.8804911226762</v>
      </c>
      <c r="Q405" s="44">
        <f t="shared" si="94"/>
        <v>4.087255670604072E-5</v>
      </c>
      <c r="R405" s="10">
        <v>371786.82</v>
      </c>
      <c r="S405" s="10">
        <v>15861.07</v>
      </c>
      <c r="T405" s="10">
        <v>0</v>
      </c>
      <c r="U405" s="10"/>
      <c r="V405" s="10">
        <v>32823.35</v>
      </c>
      <c r="W405" s="10">
        <v>1380.06</v>
      </c>
      <c r="X405" s="10">
        <f t="shared" si="95"/>
        <v>32923.790499721581</v>
      </c>
      <c r="Y405" s="10">
        <f t="shared" si="96"/>
        <v>1380.9974973326825</v>
      </c>
      <c r="Z405" s="10">
        <f t="shared" si="97"/>
        <v>7726.8804911226762</v>
      </c>
      <c r="AA405" s="10"/>
      <c r="AB405" s="10"/>
      <c r="AC405" s="10"/>
      <c r="AD405" s="10"/>
      <c r="AE405" s="10"/>
      <c r="AF405" s="10"/>
      <c r="AG405" s="10"/>
      <c r="AH405" s="10"/>
      <c r="AI405" s="10"/>
    </row>
    <row r="406" spans="1:35" x14ac:dyDescent="0.55000000000000004">
      <c r="A406" s="3">
        <v>6926</v>
      </c>
      <c r="B406" s="3" t="s">
        <v>798</v>
      </c>
      <c r="C406" s="3" t="s">
        <v>571</v>
      </c>
      <c r="D406" s="9" t="s">
        <v>799</v>
      </c>
      <c r="E406" s="10">
        <f t="shared" si="90"/>
        <v>23241.181797101424</v>
      </c>
      <c r="F406" s="11">
        <f t="shared" si="91"/>
        <v>1.229379077376425E-4</v>
      </c>
      <c r="G406" s="10">
        <f t="shared" si="98"/>
        <v>6429.3019716477129</v>
      </c>
      <c r="H406" s="11">
        <f t="shared" si="92"/>
        <v>3.4008809857786434E-5</v>
      </c>
      <c r="I406" s="11">
        <v>1.3667372788069389E-4</v>
      </c>
      <c r="J406" s="12">
        <f t="shared" si="99"/>
        <v>-1.3735820143051389E-5</v>
      </c>
      <c r="K406" s="38">
        <f t="shared" si="100"/>
        <v>8.7999999999999995E-2</v>
      </c>
      <c r="L406" s="38">
        <f t="shared" si="101"/>
        <v>3.7000000000000002E-3</v>
      </c>
      <c r="M406" s="38">
        <f t="shared" si="102"/>
        <v>9.169999999999999E-2</v>
      </c>
      <c r="N406" s="10">
        <f t="shared" si="103"/>
        <v>974.83176961623371</v>
      </c>
      <c r="O406" s="13">
        <f t="shared" si="93"/>
        <v>5.1565268581888506E-6</v>
      </c>
      <c r="P406" s="43">
        <f t="shared" si="104"/>
        <v>5454.4702020314789</v>
      </c>
      <c r="Q406" s="44">
        <f t="shared" si="94"/>
        <v>2.885228299959758E-5</v>
      </c>
      <c r="R406" s="10">
        <v>263298.81</v>
      </c>
      <c r="S406" s="10">
        <v>15795.87</v>
      </c>
      <c r="T406" s="10">
        <v>0</v>
      </c>
      <c r="U406" s="10"/>
      <c r="V406" s="10">
        <v>23170.28</v>
      </c>
      <c r="W406" s="10">
        <v>974.17</v>
      </c>
      <c r="X406" s="10">
        <f t="shared" si="95"/>
        <v>23241.181797101424</v>
      </c>
      <c r="Y406" s="10">
        <f t="shared" si="96"/>
        <v>974.83176961623371</v>
      </c>
      <c r="Z406" s="10">
        <f t="shared" si="97"/>
        <v>5454.4702020314789</v>
      </c>
      <c r="AA406" s="10"/>
      <c r="AB406" s="10"/>
      <c r="AC406" s="10"/>
      <c r="AD406" s="10"/>
      <c r="AE406" s="10"/>
      <c r="AF406" s="10"/>
      <c r="AG406" s="10"/>
      <c r="AH406" s="10"/>
      <c r="AI406" s="10"/>
    </row>
    <row r="407" spans="1:35" x14ac:dyDescent="0.55000000000000004">
      <c r="A407" s="3">
        <v>6927</v>
      </c>
      <c r="B407" s="3" t="s">
        <v>800</v>
      </c>
      <c r="C407" s="3" t="s">
        <v>571</v>
      </c>
      <c r="D407" s="9" t="s">
        <v>801</v>
      </c>
      <c r="E407" s="10">
        <f t="shared" si="90"/>
        <v>59481.58026186694</v>
      </c>
      <c r="F407" s="11">
        <f t="shared" si="91"/>
        <v>3.1463722844053373E-4</v>
      </c>
      <c r="G407" s="10">
        <f t="shared" si="98"/>
        <v>16454.808824086907</v>
      </c>
      <c r="H407" s="11">
        <f t="shared" si="92"/>
        <v>8.7040314331538629E-5</v>
      </c>
      <c r="I407" s="11">
        <v>3.1896559537874473E-4</v>
      </c>
      <c r="J407" s="12">
        <f t="shared" si="99"/>
        <v>-4.3283669382109934E-6</v>
      </c>
      <c r="K407" s="38">
        <f t="shared" si="100"/>
        <v>8.7999999999999995E-2</v>
      </c>
      <c r="L407" s="38">
        <f t="shared" si="101"/>
        <v>3.7000000000000002E-3</v>
      </c>
      <c r="M407" s="38">
        <f t="shared" si="102"/>
        <v>9.169999999999999E-2</v>
      </c>
      <c r="N407" s="10">
        <f t="shared" si="103"/>
        <v>2495.0838006132612</v>
      </c>
      <c r="O407" s="13">
        <f t="shared" si="93"/>
        <v>1.3198140471313524E-5</v>
      </c>
      <c r="P407" s="43">
        <f t="shared" si="104"/>
        <v>13959.725023473646</v>
      </c>
      <c r="Q407" s="44">
        <f t="shared" si="94"/>
        <v>7.3842173860225101E-5</v>
      </c>
      <c r="R407" s="10">
        <v>673864.59</v>
      </c>
      <c r="S407" s="10">
        <v>0</v>
      </c>
      <c r="T407" s="10">
        <v>0</v>
      </c>
      <c r="U407" s="10"/>
      <c r="V407" s="10">
        <v>59300.12</v>
      </c>
      <c r="W407" s="10">
        <v>2493.39</v>
      </c>
      <c r="X407" s="10">
        <f t="shared" si="95"/>
        <v>59481.58026186694</v>
      </c>
      <c r="Y407" s="10">
        <f t="shared" si="96"/>
        <v>2495.0838006132612</v>
      </c>
      <c r="Z407" s="10">
        <f t="shared" si="97"/>
        <v>13959.725023473646</v>
      </c>
      <c r="AA407" s="10"/>
      <c r="AB407" s="10"/>
      <c r="AC407" s="10"/>
      <c r="AD407" s="10"/>
      <c r="AE407" s="10"/>
      <c r="AF407" s="10"/>
      <c r="AG407" s="10"/>
      <c r="AH407" s="10"/>
      <c r="AI407" s="10"/>
    </row>
    <row r="408" spans="1:35" x14ac:dyDescent="0.55000000000000004">
      <c r="A408" s="3">
        <v>6401</v>
      </c>
      <c r="B408" s="3" t="s">
        <v>802</v>
      </c>
      <c r="C408" s="3" t="s">
        <v>571</v>
      </c>
      <c r="D408" s="9" t="s">
        <v>803</v>
      </c>
      <c r="E408" s="10">
        <f t="shared" si="90"/>
        <v>26062.528871369799</v>
      </c>
      <c r="F408" s="11">
        <f t="shared" si="91"/>
        <v>1.3786186940793635E-4</v>
      </c>
      <c r="G408" s="10">
        <f t="shared" si="98"/>
        <v>7209.7739113556163</v>
      </c>
      <c r="H408" s="11">
        <f t="shared" si="92"/>
        <v>3.8137239649063036E-5</v>
      </c>
      <c r="I408" s="11">
        <v>1.199533135555113E-4</v>
      </c>
      <c r="J408" s="12">
        <f t="shared" si="99"/>
        <v>1.7908555852425047E-5</v>
      </c>
      <c r="K408" s="38">
        <f t="shared" si="100"/>
        <v>8.7999999999999995E-2</v>
      </c>
      <c r="L408" s="38">
        <f t="shared" si="101"/>
        <v>3.7000000000000002E-3</v>
      </c>
      <c r="M408" s="38">
        <f t="shared" si="102"/>
        <v>9.169999999999999E-2</v>
      </c>
      <c r="N408" s="10">
        <f t="shared" si="103"/>
        <v>1093.1620987755382</v>
      </c>
      <c r="O408" s="13">
        <f t="shared" si="93"/>
        <v>5.7824538534574701E-6</v>
      </c>
      <c r="P408" s="43">
        <f t="shared" si="104"/>
        <v>6116.6118125800785</v>
      </c>
      <c r="Q408" s="44">
        <f t="shared" si="94"/>
        <v>3.2354785795605568E-5</v>
      </c>
      <c r="R408" s="10">
        <v>290425.63</v>
      </c>
      <c r="S408" s="10">
        <v>0</v>
      </c>
      <c r="T408" s="10">
        <v>0</v>
      </c>
      <c r="U408" s="10"/>
      <c r="V408" s="10">
        <v>25983.02</v>
      </c>
      <c r="W408" s="10">
        <v>1092.42</v>
      </c>
      <c r="X408" s="10">
        <f t="shared" si="95"/>
        <v>26062.528871369799</v>
      </c>
      <c r="Y408" s="10">
        <f t="shared" si="96"/>
        <v>1093.1620987755382</v>
      </c>
      <c r="Z408" s="10">
        <f t="shared" si="97"/>
        <v>6116.6118125800785</v>
      </c>
      <c r="AA408" s="10"/>
      <c r="AB408" s="10"/>
      <c r="AC408" s="10"/>
      <c r="AD408" s="10"/>
      <c r="AE408" s="10"/>
      <c r="AF408" s="10"/>
      <c r="AG408" s="10"/>
      <c r="AH408" s="10"/>
      <c r="AI408" s="10"/>
    </row>
    <row r="409" spans="1:35" x14ac:dyDescent="0.55000000000000004">
      <c r="A409" s="3">
        <v>6929</v>
      </c>
      <c r="B409" s="3" t="s">
        <v>804</v>
      </c>
      <c r="C409" s="3" t="s">
        <v>571</v>
      </c>
      <c r="D409" s="9" t="s">
        <v>805</v>
      </c>
      <c r="E409" s="10">
        <f t="shared" si="90"/>
        <v>40053.380717220447</v>
      </c>
      <c r="F409" s="11">
        <f t="shared" si="91"/>
        <v>2.1186869351920966E-4</v>
      </c>
      <c r="G409" s="10">
        <f t="shared" si="98"/>
        <v>11080.053603965229</v>
      </c>
      <c r="H409" s="11">
        <f t="shared" si="92"/>
        <v>5.86096963392066E-5</v>
      </c>
      <c r="I409" s="11">
        <v>2.287715389658537E-4</v>
      </c>
      <c r="J409" s="12">
        <f t="shared" si="99"/>
        <v>-1.6902845446644044E-5</v>
      </c>
      <c r="K409" s="38">
        <f t="shared" si="100"/>
        <v>8.7999999999999995E-2</v>
      </c>
      <c r="L409" s="38">
        <f t="shared" si="101"/>
        <v>3.7000000000000002E-3</v>
      </c>
      <c r="M409" s="38">
        <f t="shared" si="102"/>
        <v>9.169999999999999E-2</v>
      </c>
      <c r="N409" s="10">
        <f t="shared" si="103"/>
        <v>1679.9304295082347</v>
      </c>
      <c r="O409" s="13">
        <f t="shared" si="93"/>
        <v>8.886257762257984E-6</v>
      </c>
      <c r="P409" s="43">
        <f t="shared" si="104"/>
        <v>9400.1231744569941</v>
      </c>
      <c r="Q409" s="44">
        <f t="shared" si="94"/>
        <v>4.9723438576948621E-5</v>
      </c>
      <c r="R409" s="10">
        <v>453261.96</v>
      </c>
      <c r="S409" s="10">
        <v>2664.58</v>
      </c>
      <c r="T409" s="10">
        <v>0</v>
      </c>
      <c r="U409" s="10"/>
      <c r="V409" s="10">
        <v>39931.19</v>
      </c>
      <c r="W409" s="10">
        <v>1678.79</v>
      </c>
      <c r="X409" s="10">
        <f t="shared" si="95"/>
        <v>40053.380717220447</v>
      </c>
      <c r="Y409" s="10">
        <f t="shared" si="96"/>
        <v>1679.9304295082347</v>
      </c>
      <c r="Z409" s="10">
        <f t="shared" si="97"/>
        <v>9400.1231744569941</v>
      </c>
      <c r="AA409" s="10"/>
      <c r="AB409" s="10"/>
      <c r="AC409" s="10"/>
      <c r="AD409" s="10"/>
      <c r="AE409" s="10"/>
      <c r="AF409" s="10"/>
      <c r="AG409" s="10"/>
      <c r="AH409" s="10"/>
      <c r="AI409" s="10"/>
    </row>
    <row r="410" spans="1:35" x14ac:dyDescent="0.55000000000000004">
      <c r="A410" s="3">
        <v>6928</v>
      </c>
      <c r="B410" s="3" t="s">
        <v>806</v>
      </c>
      <c r="C410" s="3" t="s">
        <v>571</v>
      </c>
      <c r="D410" s="9" t="s">
        <v>807</v>
      </c>
      <c r="E410" s="10">
        <f t="shared" si="90"/>
        <v>33549.72002085932</v>
      </c>
      <c r="F410" s="11">
        <f t="shared" si="91"/>
        <v>1.7746655142392717E-4</v>
      </c>
      <c r="G410" s="10">
        <f t="shared" si="98"/>
        <v>9281.0451456569517</v>
      </c>
      <c r="H410" s="11">
        <f t="shared" si="92"/>
        <v>4.9093556506148515E-5</v>
      </c>
      <c r="I410" s="11">
        <v>2.0734725077322348E-4</v>
      </c>
      <c r="J410" s="12">
        <f t="shared" si="99"/>
        <v>-2.9880699349296307E-5</v>
      </c>
      <c r="K410" s="38">
        <f t="shared" si="100"/>
        <v>8.7999999999999995E-2</v>
      </c>
      <c r="L410" s="38">
        <f t="shared" si="101"/>
        <v>3.7000000000000002E-3</v>
      </c>
      <c r="M410" s="38">
        <f t="shared" si="102"/>
        <v>9.169999999999999E-2</v>
      </c>
      <c r="N410" s="10">
        <f t="shared" si="103"/>
        <v>1407.2653293870737</v>
      </c>
      <c r="O410" s="13">
        <f t="shared" si="93"/>
        <v>7.4439525811096231E-6</v>
      </c>
      <c r="P410" s="43">
        <f t="shared" si="104"/>
        <v>7873.7798162698782</v>
      </c>
      <c r="Q410" s="44">
        <f t="shared" si="94"/>
        <v>4.1649603925038891E-5</v>
      </c>
      <c r="R410" s="10">
        <v>380084.35</v>
      </c>
      <c r="S410" s="10">
        <v>67832.800000000003</v>
      </c>
      <c r="T410" s="10">
        <v>0</v>
      </c>
      <c r="U410" s="10"/>
      <c r="V410" s="10">
        <v>33447.370000000003</v>
      </c>
      <c r="W410" s="10">
        <v>1406.31</v>
      </c>
      <c r="X410" s="10">
        <f t="shared" si="95"/>
        <v>33549.72002085932</v>
      </c>
      <c r="Y410" s="10">
        <f t="shared" si="96"/>
        <v>1407.2653293870737</v>
      </c>
      <c r="Z410" s="10">
        <f t="shared" si="97"/>
        <v>7873.7798162698782</v>
      </c>
      <c r="AA410" s="10"/>
      <c r="AB410" s="10"/>
      <c r="AC410" s="10"/>
      <c r="AD410" s="10"/>
      <c r="AE410" s="10"/>
      <c r="AF410" s="10"/>
      <c r="AG410" s="10"/>
      <c r="AH410" s="10"/>
      <c r="AI410" s="10"/>
    </row>
    <row r="411" spans="1:35" x14ac:dyDescent="0.55000000000000004">
      <c r="A411" s="3">
        <v>7048</v>
      </c>
      <c r="B411" s="3" t="s">
        <v>808</v>
      </c>
      <c r="C411" s="3" t="s">
        <v>571</v>
      </c>
      <c r="D411" s="9" t="s">
        <v>809</v>
      </c>
      <c r="E411" s="10">
        <f t="shared" si="90"/>
        <v>17915.73547546997</v>
      </c>
      <c r="F411" s="11">
        <f t="shared" si="91"/>
        <v>9.476811696425989E-5</v>
      </c>
      <c r="G411" s="10">
        <f t="shared" si="98"/>
        <v>4956.1319888372063</v>
      </c>
      <c r="H411" s="11">
        <f t="shared" si="92"/>
        <v>2.6216244186654777E-5</v>
      </c>
      <c r="I411" s="11">
        <v>1.6822340689696784E-4</v>
      </c>
      <c r="J411" s="12">
        <f t="shared" si="99"/>
        <v>-7.3455289932707949E-5</v>
      </c>
      <c r="K411" s="38">
        <f t="shared" si="100"/>
        <v>8.7999999999999995E-2</v>
      </c>
      <c r="L411" s="38">
        <f t="shared" si="101"/>
        <v>3.7000000000000002E-3</v>
      </c>
      <c r="M411" s="38">
        <f t="shared" si="102"/>
        <v>9.169999999999999E-2</v>
      </c>
      <c r="N411" s="10">
        <f t="shared" si="103"/>
        <v>751.4901529983465</v>
      </c>
      <c r="O411" s="13">
        <f t="shared" si="93"/>
        <v>3.9751260457237064E-6</v>
      </c>
      <c r="P411" s="43">
        <f t="shared" si="104"/>
        <v>4204.6418358388601</v>
      </c>
      <c r="Q411" s="44">
        <f t="shared" si="94"/>
        <v>2.2241118140931072E-5</v>
      </c>
      <c r="R411" s="10">
        <v>202966.62</v>
      </c>
      <c r="S411" s="10">
        <v>0</v>
      </c>
      <c r="T411" s="10">
        <v>0</v>
      </c>
      <c r="U411" s="10"/>
      <c r="V411" s="10">
        <v>17861.080000000002</v>
      </c>
      <c r="W411" s="10">
        <v>750.98</v>
      </c>
      <c r="X411" s="10">
        <f t="shared" si="95"/>
        <v>17915.73547546997</v>
      </c>
      <c r="Y411" s="10">
        <f t="shared" si="96"/>
        <v>751.4901529983465</v>
      </c>
      <c r="Z411" s="10">
        <f t="shared" si="97"/>
        <v>4204.6418358388601</v>
      </c>
      <c r="AA411" s="10"/>
      <c r="AB411" s="10"/>
      <c r="AC411" s="10"/>
      <c r="AD411" s="10"/>
      <c r="AE411" s="10"/>
      <c r="AF411" s="10"/>
      <c r="AG411" s="10"/>
      <c r="AH411" s="10"/>
      <c r="AI411" s="10"/>
    </row>
    <row r="412" spans="1:35" x14ac:dyDescent="0.55000000000000004">
      <c r="A412" s="3">
        <v>6902</v>
      </c>
      <c r="B412" s="3" t="s">
        <v>810</v>
      </c>
      <c r="C412" s="3" t="s">
        <v>571</v>
      </c>
      <c r="D412" s="9" t="s">
        <v>811</v>
      </c>
      <c r="E412" s="10">
        <f t="shared" si="90"/>
        <v>47636.053151151333</v>
      </c>
      <c r="F412" s="11">
        <f t="shared" si="91"/>
        <v>2.5197843889384556E-4</v>
      </c>
      <c r="G412" s="10">
        <f t="shared" si="98"/>
        <v>13177.886148761074</v>
      </c>
      <c r="H412" s="11">
        <f t="shared" si="92"/>
        <v>6.9706513450000005E-5</v>
      </c>
      <c r="I412" s="11">
        <v>2.3751431466438597E-4</v>
      </c>
      <c r="J412" s="12">
        <f t="shared" si="99"/>
        <v>1.4464124229459594E-5</v>
      </c>
      <c r="K412" s="38">
        <f t="shared" si="100"/>
        <v>8.7999999999999995E-2</v>
      </c>
      <c r="L412" s="38">
        <f t="shared" si="101"/>
        <v>3.7000000000000002E-3</v>
      </c>
      <c r="M412" s="38">
        <f t="shared" si="102"/>
        <v>9.169999999999999E-2</v>
      </c>
      <c r="N412" s="10">
        <f t="shared" si="103"/>
        <v>1998.186479282655</v>
      </c>
      <c r="O412" s="13">
        <f t="shared" si="93"/>
        <v>1.0569723483824428E-5</v>
      </c>
      <c r="P412" s="43">
        <f t="shared" si="104"/>
        <v>11179.699669478419</v>
      </c>
      <c r="Q412" s="44">
        <f t="shared" si="94"/>
        <v>5.9136789966175588E-5</v>
      </c>
      <c r="R412" s="10">
        <v>539667.6</v>
      </c>
      <c r="S412" s="10">
        <v>30365.26</v>
      </c>
      <c r="T412" s="10">
        <v>0</v>
      </c>
      <c r="U412" s="10"/>
      <c r="V412" s="10">
        <v>47490.73</v>
      </c>
      <c r="W412" s="10">
        <v>1996.83</v>
      </c>
      <c r="X412" s="10">
        <f t="shared" si="95"/>
        <v>47636.053151151333</v>
      </c>
      <c r="Y412" s="10">
        <f t="shared" si="96"/>
        <v>1998.186479282655</v>
      </c>
      <c r="Z412" s="10">
        <f t="shared" si="97"/>
        <v>11179.699669478419</v>
      </c>
      <c r="AA412" s="10"/>
      <c r="AB412" s="10"/>
      <c r="AC412" s="10"/>
      <c r="AD412" s="10"/>
      <c r="AE412" s="10"/>
      <c r="AF412" s="10"/>
      <c r="AG412" s="10"/>
      <c r="AH412" s="10"/>
      <c r="AI412" s="10"/>
    </row>
    <row r="413" spans="1:35" x14ac:dyDescent="0.55000000000000004">
      <c r="A413" s="3">
        <v>6941</v>
      </c>
      <c r="B413" s="3" t="s">
        <v>812</v>
      </c>
      <c r="C413" s="3" t="s">
        <v>571</v>
      </c>
      <c r="D413" s="9" t="s">
        <v>813</v>
      </c>
      <c r="E413" s="10">
        <f t="shared" si="90"/>
        <v>16110.779100976688</v>
      </c>
      <c r="F413" s="11">
        <f t="shared" si="91"/>
        <v>8.5220514687614943E-5</v>
      </c>
      <c r="G413" s="10">
        <f t="shared" si="98"/>
        <v>4456.7955805211204</v>
      </c>
      <c r="H413" s="11">
        <f t="shared" si="92"/>
        <v>2.3574925262706393E-5</v>
      </c>
      <c r="I413" s="11">
        <v>8.2269764108528276E-5</v>
      </c>
      <c r="J413" s="12">
        <f t="shared" si="99"/>
        <v>2.9507505790866669E-6</v>
      </c>
      <c r="K413" s="38">
        <f t="shared" si="100"/>
        <v>8.7999999999999995E-2</v>
      </c>
      <c r="L413" s="38">
        <f t="shared" si="101"/>
        <v>3.7000000000000002E-3</v>
      </c>
      <c r="M413" s="38">
        <f t="shared" si="102"/>
        <v>9.169999999999999E-2</v>
      </c>
      <c r="N413" s="10">
        <f t="shared" si="103"/>
        <v>675.75874233639161</v>
      </c>
      <c r="O413" s="13">
        <f t="shared" si="93"/>
        <v>3.5745327687517893E-6</v>
      </c>
      <c r="P413" s="43">
        <f t="shared" si="104"/>
        <v>3781.0368381847284</v>
      </c>
      <c r="Q413" s="44">
        <f t="shared" si="94"/>
        <v>2.0000392493954599E-5</v>
      </c>
      <c r="R413" s="10">
        <v>182518.75</v>
      </c>
      <c r="S413" s="10">
        <v>47218.86</v>
      </c>
      <c r="T413" s="10">
        <v>0</v>
      </c>
      <c r="U413" s="10"/>
      <c r="V413" s="10">
        <v>16061.63</v>
      </c>
      <c r="W413" s="10">
        <v>675.3</v>
      </c>
      <c r="X413" s="10">
        <f t="shared" si="95"/>
        <v>16110.779100976688</v>
      </c>
      <c r="Y413" s="10">
        <f t="shared" si="96"/>
        <v>675.75874233639161</v>
      </c>
      <c r="Z413" s="10">
        <f t="shared" si="97"/>
        <v>3781.0368381847284</v>
      </c>
      <c r="AA413" s="10"/>
      <c r="AB413" s="10"/>
      <c r="AC413" s="10"/>
      <c r="AD413" s="10"/>
      <c r="AE413" s="10"/>
      <c r="AF413" s="10"/>
      <c r="AG413" s="10"/>
      <c r="AH413" s="10"/>
      <c r="AI413" s="10"/>
    </row>
    <row r="414" spans="1:35" x14ac:dyDescent="0.55000000000000004">
      <c r="A414" s="3">
        <v>6403</v>
      </c>
      <c r="B414" s="3" t="s">
        <v>814</v>
      </c>
      <c r="C414" s="3" t="s">
        <v>571</v>
      </c>
      <c r="D414" s="9" t="s">
        <v>815</v>
      </c>
      <c r="E414" s="10">
        <f t="shared" si="90"/>
        <v>5275.2030446310564</v>
      </c>
      <c r="F414" s="11">
        <f t="shared" si="91"/>
        <v>2.790402101149028E-5</v>
      </c>
      <c r="G414" s="10">
        <f t="shared" si="98"/>
        <v>1459.2969811067633</v>
      </c>
      <c r="H414" s="11">
        <f t="shared" si="92"/>
        <v>7.7191822339902746E-6</v>
      </c>
      <c r="I414" s="11">
        <v>4.4517280859011213E-5</v>
      </c>
      <c r="J414" s="12">
        <f t="shared" si="99"/>
        <v>-1.6613259847520933E-5</v>
      </c>
      <c r="K414" s="38">
        <f t="shared" si="100"/>
        <v>8.7999999999999995E-2</v>
      </c>
      <c r="L414" s="38">
        <f t="shared" si="101"/>
        <v>3.7000000000000002E-3</v>
      </c>
      <c r="M414" s="38">
        <f t="shared" si="102"/>
        <v>9.169999999999999E-2</v>
      </c>
      <c r="N414" s="10">
        <f t="shared" si="103"/>
        <v>221.26020363986311</v>
      </c>
      <c r="O414" s="13">
        <f t="shared" si="93"/>
        <v>1.1703908492502711E-6</v>
      </c>
      <c r="P414" s="43">
        <f t="shared" si="104"/>
        <v>1238.0367774669003</v>
      </c>
      <c r="Q414" s="44">
        <f t="shared" si="94"/>
        <v>6.5487913847400044E-6</v>
      </c>
      <c r="R414" s="10">
        <v>59762.7</v>
      </c>
      <c r="S414" s="10">
        <v>0</v>
      </c>
      <c r="T414" s="10">
        <v>0</v>
      </c>
      <c r="U414" s="10"/>
      <c r="V414" s="10">
        <v>5259.11</v>
      </c>
      <c r="W414" s="10">
        <v>221.11</v>
      </c>
      <c r="X414" s="10">
        <f t="shared" si="95"/>
        <v>5275.2030446310564</v>
      </c>
      <c r="Y414" s="10">
        <f t="shared" si="96"/>
        <v>221.26020363986311</v>
      </c>
      <c r="Z414" s="10">
        <f t="shared" si="97"/>
        <v>1238.0367774669003</v>
      </c>
      <c r="AA414" s="10"/>
      <c r="AB414" s="10"/>
      <c r="AC414" s="10"/>
      <c r="AD414" s="10"/>
      <c r="AE414" s="10"/>
      <c r="AF414" s="10"/>
      <c r="AG414" s="10"/>
      <c r="AH414" s="10"/>
      <c r="AI414" s="10"/>
    </row>
    <row r="415" spans="1:35" x14ac:dyDescent="0.55000000000000004">
      <c r="A415" s="3">
        <v>6798</v>
      </c>
      <c r="B415" s="3" t="s">
        <v>816</v>
      </c>
      <c r="C415" s="3" t="s">
        <v>571</v>
      </c>
      <c r="D415" s="9" t="s">
        <v>817</v>
      </c>
      <c r="E415" s="10">
        <f t="shared" si="90"/>
        <v>49418.290215920926</v>
      </c>
      <c r="F415" s="11">
        <f t="shared" si="91"/>
        <v>2.6140586378764236E-4</v>
      </c>
      <c r="G415" s="10">
        <f t="shared" si="98"/>
        <v>13670.989953585478</v>
      </c>
      <c r="H415" s="11">
        <f t="shared" si="92"/>
        <v>7.2314864031816959E-5</v>
      </c>
      <c r="I415" s="11">
        <v>2.0853910215091416E-4</v>
      </c>
      <c r="J415" s="12">
        <f t="shared" si="99"/>
        <v>5.2866761636728205E-5</v>
      </c>
      <c r="K415" s="38">
        <f t="shared" si="100"/>
        <v>8.7999999999999995E-2</v>
      </c>
      <c r="L415" s="38">
        <f t="shared" si="101"/>
        <v>3.7000000000000002E-3</v>
      </c>
      <c r="M415" s="38">
        <f t="shared" si="102"/>
        <v>9.169999999999999E-2</v>
      </c>
      <c r="N415" s="10">
        <f t="shared" si="103"/>
        <v>2073.0172785598879</v>
      </c>
      <c r="O415" s="13">
        <f t="shared" si="93"/>
        <v>1.0965552834405293E-5</v>
      </c>
      <c r="P415" s="43">
        <f t="shared" si="104"/>
        <v>11597.97267502559</v>
      </c>
      <c r="Q415" s="44">
        <f t="shared" si="94"/>
        <v>6.1349311197411669E-5</v>
      </c>
      <c r="R415" s="10">
        <v>559857.85</v>
      </c>
      <c r="S415" s="10">
        <v>19666.38</v>
      </c>
      <c r="T415" s="10">
        <v>0</v>
      </c>
      <c r="U415" s="10"/>
      <c r="V415" s="10">
        <v>49267.53</v>
      </c>
      <c r="W415" s="10">
        <v>2071.61</v>
      </c>
      <c r="X415" s="10">
        <f t="shared" si="95"/>
        <v>49418.290215920926</v>
      </c>
      <c r="Y415" s="10">
        <f t="shared" si="96"/>
        <v>2073.0172785598879</v>
      </c>
      <c r="Z415" s="10">
        <f t="shared" si="97"/>
        <v>11597.97267502559</v>
      </c>
      <c r="AA415" s="10"/>
      <c r="AB415" s="10"/>
      <c r="AC415" s="10"/>
      <c r="AD415" s="10"/>
      <c r="AE415" s="10"/>
      <c r="AF415" s="10"/>
      <c r="AG415" s="10"/>
      <c r="AH415" s="10"/>
      <c r="AI415" s="10"/>
    </row>
    <row r="416" spans="1:35" x14ac:dyDescent="0.55000000000000004">
      <c r="A416" s="3">
        <v>6799</v>
      </c>
      <c r="B416" s="3" t="s">
        <v>818</v>
      </c>
      <c r="C416" s="3" t="s">
        <v>571</v>
      </c>
      <c r="D416" s="9" t="s">
        <v>819</v>
      </c>
      <c r="E416" s="10">
        <f t="shared" si="90"/>
        <v>15870.265366515605</v>
      </c>
      <c r="F416" s="11">
        <f t="shared" si="91"/>
        <v>8.3948279241287499E-5</v>
      </c>
      <c r="G416" s="10">
        <f t="shared" si="98"/>
        <v>4390.2525863777264</v>
      </c>
      <c r="H416" s="11">
        <f t="shared" si="92"/>
        <v>2.3222935568464282E-5</v>
      </c>
      <c r="I416" s="11">
        <v>1.135728570654519E-4</v>
      </c>
      <c r="J416" s="12">
        <f t="shared" si="99"/>
        <v>-2.9624577824164397E-5</v>
      </c>
      <c r="K416" s="38">
        <f t="shared" si="100"/>
        <v>8.7999999999999995E-2</v>
      </c>
      <c r="L416" s="38">
        <f t="shared" si="101"/>
        <v>3.7000000000000002E-3</v>
      </c>
      <c r="M416" s="38">
        <f t="shared" si="102"/>
        <v>9.169999999999999E-2</v>
      </c>
      <c r="N416" s="10">
        <f t="shared" si="103"/>
        <v>665.66188803434181</v>
      </c>
      <c r="O416" s="13">
        <f t="shared" si="93"/>
        <v>3.5211238606565638E-6</v>
      </c>
      <c r="P416" s="43">
        <f t="shared" si="104"/>
        <v>3724.5906983433842</v>
      </c>
      <c r="Q416" s="44">
        <f t="shared" si="94"/>
        <v>1.9701811707807716E-5</v>
      </c>
      <c r="R416" s="10">
        <v>179793.06</v>
      </c>
      <c r="S416" s="10">
        <v>40468.89</v>
      </c>
      <c r="T416" s="10">
        <v>0</v>
      </c>
      <c r="U416" s="10"/>
      <c r="V416" s="10">
        <v>15821.85</v>
      </c>
      <c r="W416" s="10">
        <v>665.21</v>
      </c>
      <c r="X416" s="10">
        <f t="shared" si="95"/>
        <v>15870.265366515605</v>
      </c>
      <c r="Y416" s="10">
        <f t="shared" si="96"/>
        <v>665.66188803434181</v>
      </c>
      <c r="Z416" s="10">
        <f t="shared" si="97"/>
        <v>3724.5906983433842</v>
      </c>
      <c r="AA416" s="10"/>
      <c r="AB416" s="10"/>
      <c r="AC416" s="10"/>
      <c r="AD416" s="10"/>
      <c r="AE416" s="10"/>
      <c r="AF416" s="10"/>
      <c r="AG416" s="10"/>
      <c r="AH416" s="10"/>
      <c r="AI416" s="10"/>
    </row>
    <row r="417" spans="1:35" x14ac:dyDescent="0.55000000000000004">
      <c r="A417" s="3">
        <v>6819</v>
      </c>
      <c r="B417" s="3" t="s">
        <v>820</v>
      </c>
      <c r="C417" s="3" t="s">
        <v>571</v>
      </c>
      <c r="D417" s="9" t="s">
        <v>821</v>
      </c>
      <c r="E417" s="10">
        <f t="shared" si="90"/>
        <v>171983.13839637936</v>
      </c>
      <c r="F417" s="11">
        <f t="shared" si="91"/>
        <v>9.0973201729531732E-4</v>
      </c>
      <c r="G417" s="10">
        <f t="shared" si="98"/>
        <v>47576.389420319414</v>
      </c>
      <c r="H417" s="11">
        <f t="shared" si="92"/>
        <v>2.5166283815114955E-4</v>
      </c>
      <c r="I417" s="11">
        <v>8.7329859731225998E-4</v>
      </c>
      <c r="J417" s="12">
        <f t="shared" si="99"/>
        <v>3.6433419983057332E-5</v>
      </c>
      <c r="K417" s="38">
        <f t="shared" si="100"/>
        <v>8.7999999999999995E-2</v>
      </c>
      <c r="L417" s="38">
        <f t="shared" si="101"/>
        <v>3.7000000000000002E-3</v>
      </c>
      <c r="M417" s="38">
        <f t="shared" si="102"/>
        <v>9.169999999999999E-2</v>
      </c>
      <c r="N417" s="10">
        <f t="shared" si="103"/>
        <v>7213.6870489666171</v>
      </c>
      <c r="O417" s="13">
        <f t="shared" si="93"/>
        <v>3.8157938809492386E-5</v>
      </c>
      <c r="P417" s="43">
        <f t="shared" si="104"/>
        <v>40362.702371352796</v>
      </c>
      <c r="Q417" s="44">
        <f t="shared" si="94"/>
        <v>2.1350489934165713E-4</v>
      </c>
      <c r="R417" s="10">
        <v>1890610.09</v>
      </c>
      <c r="S417" s="10">
        <v>79688.179999999993</v>
      </c>
      <c r="T417" s="10">
        <v>0</v>
      </c>
      <c r="U417" s="10"/>
      <c r="V417" s="10">
        <v>171458.47</v>
      </c>
      <c r="W417" s="10">
        <v>7208.79</v>
      </c>
      <c r="X417" s="10">
        <f t="shared" si="95"/>
        <v>171983.13839637936</v>
      </c>
      <c r="Y417" s="10">
        <f t="shared" si="96"/>
        <v>7213.6870489666171</v>
      </c>
      <c r="Z417" s="10">
        <f t="shared" si="97"/>
        <v>40362.702371352796</v>
      </c>
      <c r="AA417" s="10"/>
      <c r="AB417" s="10"/>
      <c r="AC417" s="10"/>
      <c r="AD417" s="10"/>
      <c r="AE417" s="10"/>
      <c r="AF417" s="10"/>
      <c r="AG417" s="10"/>
      <c r="AH417" s="10"/>
      <c r="AI417" s="10"/>
    </row>
    <row r="418" spans="1:35" x14ac:dyDescent="0.55000000000000004">
      <c r="A418" s="3">
        <v>6801</v>
      </c>
      <c r="B418" s="3" t="s">
        <v>822</v>
      </c>
      <c r="C418" s="3" t="s">
        <v>571</v>
      </c>
      <c r="D418" s="9" t="s">
        <v>823</v>
      </c>
      <c r="E418" s="10">
        <f t="shared" si="90"/>
        <v>57204.583836337762</v>
      </c>
      <c r="F418" s="11">
        <f t="shared" si="91"/>
        <v>3.0259269563990133E-4</v>
      </c>
      <c r="G418" s="10">
        <f t="shared" si="98"/>
        <v>15824.90596204252</v>
      </c>
      <c r="H418" s="11">
        <f t="shared" si="92"/>
        <v>8.3708343495729072E-5</v>
      </c>
      <c r="I418" s="11">
        <v>2.833784213436828E-4</v>
      </c>
      <c r="J418" s="12">
        <f t="shared" si="99"/>
        <v>1.9214274296218534E-5</v>
      </c>
      <c r="K418" s="38">
        <f t="shared" si="100"/>
        <v>8.7999999999999995E-2</v>
      </c>
      <c r="L418" s="38">
        <f t="shared" si="101"/>
        <v>3.7000000000000002E-3</v>
      </c>
      <c r="M418" s="38">
        <f t="shared" si="102"/>
        <v>9.169999999999999E-2</v>
      </c>
      <c r="N418" s="10">
        <f t="shared" si="103"/>
        <v>2399.5689598669137</v>
      </c>
      <c r="O418" s="13">
        <f t="shared" si="93"/>
        <v>1.2692899611284858E-5</v>
      </c>
      <c r="P418" s="43">
        <f t="shared" si="104"/>
        <v>13425.337002175605</v>
      </c>
      <c r="Q418" s="44">
        <f t="shared" si="94"/>
        <v>7.1015443884444213E-5</v>
      </c>
      <c r="R418" s="10">
        <v>648069.00999999989</v>
      </c>
      <c r="S418" s="10">
        <v>25864.120000000003</v>
      </c>
      <c r="T418" s="10">
        <v>0</v>
      </c>
      <c r="U418" s="10"/>
      <c r="V418" s="10">
        <v>57030.07</v>
      </c>
      <c r="W418" s="10">
        <v>2397.94</v>
      </c>
      <c r="X418" s="10">
        <f t="shared" si="95"/>
        <v>57204.583836337762</v>
      </c>
      <c r="Y418" s="10">
        <f t="shared" si="96"/>
        <v>2399.5689598669137</v>
      </c>
      <c r="Z418" s="10">
        <f t="shared" si="97"/>
        <v>13425.337002175605</v>
      </c>
      <c r="AA418" s="10"/>
      <c r="AB418" s="10"/>
      <c r="AC418" s="10"/>
      <c r="AD418" s="10"/>
      <c r="AE418" s="10"/>
      <c r="AF418" s="10"/>
      <c r="AG418" s="10"/>
      <c r="AH418" s="10"/>
      <c r="AI418" s="10"/>
    </row>
    <row r="419" spans="1:35" x14ac:dyDescent="0.55000000000000004">
      <c r="A419" s="3">
        <v>6811</v>
      </c>
      <c r="B419" s="3" t="s">
        <v>824</v>
      </c>
      <c r="C419" s="3" t="s">
        <v>571</v>
      </c>
      <c r="D419" s="9" t="s">
        <v>825</v>
      </c>
      <c r="E419" s="10">
        <f t="shared" si="90"/>
        <v>17401.045311875539</v>
      </c>
      <c r="F419" s="11">
        <f t="shared" si="91"/>
        <v>9.2045581922890534E-5</v>
      </c>
      <c r="G419" s="10">
        <f t="shared" si="98"/>
        <v>4813.7347488905325</v>
      </c>
      <c r="H419" s="11">
        <f t="shared" si="92"/>
        <v>2.5463011459528896E-5</v>
      </c>
      <c r="I419" s="11">
        <v>1.007568533157977E-4</v>
      </c>
      <c r="J419" s="12">
        <f t="shared" si="99"/>
        <v>-8.7112713929071625E-6</v>
      </c>
      <c r="K419" s="38">
        <f t="shared" si="100"/>
        <v>8.7999999999999995E-2</v>
      </c>
      <c r="L419" s="38">
        <f t="shared" si="101"/>
        <v>3.7000000000000002E-3</v>
      </c>
      <c r="M419" s="38">
        <f t="shared" si="102"/>
        <v>9.169999999999999E-2</v>
      </c>
      <c r="N419" s="10">
        <f t="shared" si="103"/>
        <v>729.88548655818249</v>
      </c>
      <c r="O419" s="13">
        <f t="shared" si="93"/>
        <v>3.8608447448539422E-6</v>
      </c>
      <c r="P419" s="43">
        <f t="shared" si="104"/>
        <v>4083.84926233235</v>
      </c>
      <c r="Q419" s="44">
        <f t="shared" si="94"/>
        <v>2.1602166714674954E-5</v>
      </c>
      <c r="R419" s="10">
        <v>190032.71</v>
      </c>
      <c r="S419" s="10">
        <v>0</v>
      </c>
      <c r="T419" s="10">
        <v>0</v>
      </c>
      <c r="U419" s="10"/>
      <c r="V419" s="10">
        <v>17347.96</v>
      </c>
      <c r="W419" s="10">
        <v>729.39</v>
      </c>
      <c r="X419" s="10">
        <f t="shared" si="95"/>
        <v>17401.045311875539</v>
      </c>
      <c r="Y419" s="10">
        <f t="shared" si="96"/>
        <v>729.88548655818249</v>
      </c>
      <c r="Z419" s="10">
        <f t="shared" si="97"/>
        <v>4083.84926233235</v>
      </c>
      <c r="AA419" s="10"/>
      <c r="AB419" s="10"/>
      <c r="AC419" s="10"/>
      <c r="AD419" s="10"/>
      <c r="AE419" s="10"/>
      <c r="AF419" s="10"/>
      <c r="AG419" s="10"/>
      <c r="AH419" s="10"/>
      <c r="AI419" s="10"/>
    </row>
    <row r="420" spans="1:35" x14ac:dyDescent="0.55000000000000004">
      <c r="A420" s="3">
        <v>6818</v>
      </c>
      <c r="B420" s="3" t="s">
        <v>826</v>
      </c>
      <c r="C420" s="3" t="s">
        <v>571</v>
      </c>
      <c r="D420" s="9" t="s">
        <v>827</v>
      </c>
      <c r="E420" s="10">
        <f t="shared" si="90"/>
        <v>32030.053980653393</v>
      </c>
      <c r="F420" s="11">
        <f t="shared" si="91"/>
        <v>1.6942803750179242E-4</v>
      </c>
      <c r="G420" s="10">
        <f t="shared" si="98"/>
        <v>8860.7016642654835</v>
      </c>
      <c r="H420" s="11">
        <f t="shared" si="92"/>
        <v>4.6870083165396597E-5</v>
      </c>
      <c r="I420" s="11">
        <v>1.7713893914552423E-4</v>
      </c>
      <c r="J420" s="12">
        <f t="shared" si="99"/>
        <v>-7.7109016437318097E-6</v>
      </c>
      <c r="K420" s="38">
        <f t="shared" si="100"/>
        <v>8.7999999999999995E-2</v>
      </c>
      <c r="L420" s="38">
        <f t="shared" si="101"/>
        <v>3.7000000000000002E-3</v>
      </c>
      <c r="M420" s="38">
        <f t="shared" si="102"/>
        <v>9.169999999999999E-2</v>
      </c>
      <c r="N420" s="10">
        <f t="shared" si="103"/>
        <v>1343.5720909009026</v>
      </c>
      <c r="O420" s="13">
        <f t="shared" si="93"/>
        <v>7.1070371202314186E-6</v>
      </c>
      <c r="P420" s="43">
        <f t="shared" si="104"/>
        <v>7517.1295733645802</v>
      </c>
      <c r="Q420" s="44">
        <f t="shared" si="94"/>
        <v>3.9763046045165177E-5</v>
      </c>
      <c r="R420" s="10">
        <v>362868.81</v>
      </c>
      <c r="S420" s="10">
        <v>31202</v>
      </c>
      <c r="T420" s="10">
        <v>0</v>
      </c>
      <c r="U420" s="10"/>
      <c r="V420" s="10">
        <v>31932.34</v>
      </c>
      <c r="W420" s="10">
        <v>1342.66</v>
      </c>
      <c r="X420" s="10">
        <f t="shared" si="95"/>
        <v>32030.053980653393</v>
      </c>
      <c r="Y420" s="10">
        <f t="shared" si="96"/>
        <v>1343.5720909009026</v>
      </c>
      <c r="Z420" s="10">
        <f t="shared" si="97"/>
        <v>7517.1295733645802</v>
      </c>
      <c r="AA420" s="10"/>
      <c r="AB420" s="10"/>
      <c r="AC420" s="10"/>
      <c r="AD420" s="10"/>
      <c r="AE420" s="10"/>
      <c r="AF420" s="10"/>
      <c r="AG420" s="10"/>
      <c r="AH420" s="10"/>
      <c r="AI420" s="10"/>
    </row>
    <row r="421" spans="1:35" x14ac:dyDescent="0.55000000000000004">
      <c r="A421" s="3">
        <v>6821</v>
      </c>
      <c r="B421" s="3" t="s">
        <v>828</v>
      </c>
      <c r="C421" s="3" t="s">
        <v>571</v>
      </c>
      <c r="D421" s="9" t="s">
        <v>829</v>
      </c>
      <c r="E421" s="10">
        <f t="shared" si="90"/>
        <v>16017.865650217116</v>
      </c>
      <c r="F421" s="11">
        <f t="shared" si="91"/>
        <v>8.4729034291446318E-5</v>
      </c>
      <c r="G421" s="10">
        <f t="shared" si="98"/>
        <v>4431.1271116108601</v>
      </c>
      <c r="H421" s="11">
        <f t="shared" si="92"/>
        <v>2.3439147835800775E-5</v>
      </c>
      <c r="I421" s="11">
        <v>7.6368411614203454E-5</v>
      </c>
      <c r="J421" s="12">
        <f t="shared" si="99"/>
        <v>8.3606226772428647E-6</v>
      </c>
      <c r="K421" s="38">
        <f t="shared" si="100"/>
        <v>8.7999999999999995E-2</v>
      </c>
      <c r="L421" s="38">
        <f t="shared" si="101"/>
        <v>3.7000000000000002E-3</v>
      </c>
      <c r="M421" s="38">
        <f t="shared" si="102"/>
        <v>9.169999999999999E-2</v>
      </c>
      <c r="N421" s="10">
        <f t="shared" si="103"/>
        <v>671.89612017525064</v>
      </c>
      <c r="O421" s="13">
        <f t="shared" si="93"/>
        <v>3.5541008177857267E-6</v>
      </c>
      <c r="P421" s="43">
        <f t="shared" si="104"/>
        <v>3759.2309914356097</v>
      </c>
      <c r="Q421" s="44">
        <f t="shared" si="94"/>
        <v>1.9885047018015048E-5</v>
      </c>
      <c r="R421" s="10">
        <v>181465.87</v>
      </c>
      <c r="S421" s="10">
        <v>25074.36</v>
      </c>
      <c r="T421" s="10">
        <v>0</v>
      </c>
      <c r="U421" s="10"/>
      <c r="V421" s="10">
        <v>15969</v>
      </c>
      <c r="W421" s="10">
        <v>671.44</v>
      </c>
      <c r="X421" s="10">
        <f t="shared" si="95"/>
        <v>16017.865650217116</v>
      </c>
      <c r="Y421" s="10">
        <f t="shared" si="96"/>
        <v>671.89612017525064</v>
      </c>
      <c r="Z421" s="10">
        <f t="shared" si="97"/>
        <v>3759.2309914356097</v>
      </c>
      <c r="AA421" s="10"/>
      <c r="AB421" s="10"/>
      <c r="AC421" s="10"/>
      <c r="AD421" s="10"/>
      <c r="AE421" s="10"/>
      <c r="AF421" s="10"/>
      <c r="AG421" s="10"/>
      <c r="AH421" s="10"/>
      <c r="AI421" s="10"/>
    </row>
    <row r="422" spans="1:35" x14ac:dyDescent="0.55000000000000004">
      <c r="A422" s="3">
        <v>6820</v>
      </c>
      <c r="B422" s="3" t="s">
        <v>830</v>
      </c>
      <c r="C422" s="3" t="s">
        <v>571</v>
      </c>
      <c r="D422" s="9" t="s">
        <v>831</v>
      </c>
      <c r="E422" s="10">
        <f t="shared" si="90"/>
        <v>28601.52457724444</v>
      </c>
      <c r="F422" s="11">
        <f t="shared" si="91"/>
        <v>1.5129228884874191E-4</v>
      </c>
      <c r="G422" s="10">
        <f t="shared" si="98"/>
        <v>7912.1628191458276</v>
      </c>
      <c r="H422" s="11">
        <f t="shared" si="92"/>
        <v>4.1852636890722492E-5</v>
      </c>
      <c r="I422" s="11">
        <v>1.5168570935286942E-4</v>
      </c>
      <c r="J422" s="12">
        <f t="shared" si="99"/>
        <v>-3.9342050412751167E-7</v>
      </c>
      <c r="K422" s="38">
        <f t="shared" si="100"/>
        <v>8.7999999999999995E-2</v>
      </c>
      <c r="L422" s="38">
        <f t="shared" si="101"/>
        <v>3.7000000000000002E-3</v>
      </c>
      <c r="M422" s="38">
        <f t="shared" si="102"/>
        <v>9.169999999999999E-2</v>
      </c>
      <c r="N422" s="10">
        <f t="shared" si="103"/>
        <v>1199.6744052086574</v>
      </c>
      <c r="O422" s="13">
        <f t="shared" si="93"/>
        <v>6.3458675479724114E-6</v>
      </c>
      <c r="P422" s="43">
        <f t="shared" si="104"/>
        <v>6712.4884139371698</v>
      </c>
      <c r="Q422" s="44">
        <f t="shared" si="94"/>
        <v>3.5506769342750078E-5</v>
      </c>
      <c r="R422" s="10">
        <v>324025.98</v>
      </c>
      <c r="S422" s="10">
        <v>229151.86</v>
      </c>
      <c r="T422" s="10">
        <v>0</v>
      </c>
      <c r="U422" s="10"/>
      <c r="V422" s="10">
        <v>28514.27</v>
      </c>
      <c r="W422" s="10">
        <v>1198.8599999999999</v>
      </c>
      <c r="X422" s="10">
        <f t="shared" si="95"/>
        <v>28601.52457724444</v>
      </c>
      <c r="Y422" s="10">
        <f t="shared" si="96"/>
        <v>1199.6744052086574</v>
      </c>
      <c r="Z422" s="10">
        <f t="shared" si="97"/>
        <v>6712.4884139371698</v>
      </c>
      <c r="AA422" s="10"/>
      <c r="AB422" s="10"/>
      <c r="AC422" s="10"/>
      <c r="AD422" s="10"/>
      <c r="AE422" s="10"/>
      <c r="AF422" s="10"/>
      <c r="AG422" s="10"/>
      <c r="AH422" s="10"/>
      <c r="AI422" s="10"/>
    </row>
    <row r="423" spans="1:35" x14ac:dyDescent="0.55000000000000004">
      <c r="A423" s="3">
        <v>6940</v>
      </c>
      <c r="B423" s="3" t="s">
        <v>832</v>
      </c>
      <c r="C423" s="3" t="s">
        <v>571</v>
      </c>
      <c r="D423" s="9" t="s">
        <v>833</v>
      </c>
      <c r="E423" s="10">
        <f t="shared" si="90"/>
        <v>16435.84076553088</v>
      </c>
      <c r="F423" s="11">
        <f t="shared" si="91"/>
        <v>8.693997978516827E-5</v>
      </c>
      <c r="G423" s="10">
        <f t="shared" si="98"/>
        <v>4546.7235231395871</v>
      </c>
      <c r="H423" s="11">
        <f t="shared" si="92"/>
        <v>2.4050613341272341E-5</v>
      </c>
      <c r="I423" s="11">
        <v>1.4399100881531393E-4</v>
      </c>
      <c r="J423" s="12">
        <f t="shared" si="99"/>
        <v>-5.7051029030145658E-5</v>
      </c>
      <c r="K423" s="38">
        <f t="shared" si="100"/>
        <v>8.7999999999999995E-2</v>
      </c>
      <c r="L423" s="38">
        <f t="shared" si="101"/>
        <v>3.7000000000000002E-3</v>
      </c>
      <c r="M423" s="38">
        <f t="shared" si="102"/>
        <v>9.169999999999999E-2</v>
      </c>
      <c r="N423" s="10">
        <f t="shared" si="103"/>
        <v>689.39800141834769</v>
      </c>
      <c r="O423" s="13">
        <f t="shared" si="93"/>
        <v>3.6466797873184804E-6</v>
      </c>
      <c r="P423" s="43">
        <f t="shared" si="104"/>
        <v>3857.3255217212395</v>
      </c>
      <c r="Q423" s="44">
        <f t="shared" si="94"/>
        <v>2.0403933553953862E-5</v>
      </c>
      <c r="R423" s="10">
        <v>186200.53</v>
      </c>
      <c r="S423" s="10">
        <v>4742.08</v>
      </c>
      <c r="T423" s="10">
        <v>0</v>
      </c>
      <c r="U423" s="10"/>
      <c r="V423" s="10">
        <v>16385.7</v>
      </c>
      <c r="W423" s="10">
        <v>688.93</v>
      </c>
      <c r="X423" s="10">
        <f t="shared" si="95"/>
        <v>16435.84076553088</v>
      </c>
      <c r="Y423" s="10">
        <f t="shared" si="96"/>
        <v>689.39800141834769</v>
      </c>
      <c r="Z423" s="10">
        <f t="shared" si="97"/>
        <v>3857.3255217212395</v>
      </c>
      <c r="AA423" s="10"/>
      <c r="AB423" s="10"/>
      <c r="AC423" s="10"/>
      <c r="AD423" s="10"/>
      <c r="AE423" s="10"/>
      <c r="AF423" s="10"/>
      <c r="AG423" s="10"/>
      <c r="AH423" s="10"/>
      <c r="AI423" s="10"/>
    </row>
    <row r="424" spans="1:35" x14ac:dyDescent="0.55000000000000004">
      <c r="A424" s="3">
        <v>6935</v>
      </c>
      <c r="B424" s="3" t="s">
        <v>834</v>
      </c>
      <c r="C424" s="3" t="s">
        <v>571</v>
      </c>
      <c r="D424" s="9" t="s">
        <v>835</v>
      </c>
      <c r="E424" s="10">
        <f t="shared" si="90"/>
        <v>21980.79674455438</v>
      </c>
      <c r="F424" s="11">
        <f t="shared" si="91"/>
        <v>1.1627090161649693E-4</v>
      </c>
      <c r="G424" s="10">
        <f t="shared" si="98"/>
        <v>6080.6164511434445</v>
      </c>
      <c r="H424" s="11">
        <f t="shared" si="92"/>
        <v>3.2164382637026433E-5</v>
      </c>
      <c r="I424" s="11">
        <v>1.0279751896077289E-4</v>
      </c>
      <c r="J424" s="12">
        <f t="shared" si="99"/>
        <v>1.347338265572404E-5</v>
      </c>
      <c r="K424" s="38">
        <f t="shared" si="100"/>
        <v>8.7999999999999995E-2</v>
      </c>
      <c r="L424" s="38">
        <f t="shared" si="101"/>
        <v>3.7000000000000002E-3</v>
      </c>
      <c r="M424" s="38">
        <f t="shared" si="102"/>
        <v>9.169999999999999E-2</v>
      </c>
      <c r="N424" s="10">
        <f t="shared" si="103"/>
        <v>921.94586774672632</v>
      </c>
      <c r="O424" s="13">
        <f t="shared" si="93"/>
        <v>4.8767785140032554E-6</v>
      </c>
      <c r="P424" s="43">
        <f t="shared" si="104"/>
        <v>5158.670583396718</v>
      </c>
      <c r="Q424" s="44">
        <f t="shared" si="94"/>
        <v>2.7287604123023181E-5</v>
      </c>
      <c r="R424" s="10">
        <v>242288.51</v>
      </c>
      <c r="S424" s="10">
        <v>0</v>
      </c>
      <c r="T424" s="10">
        <v>0</v>
      </c>
      <c r="U424" s="10"/>
      <c r="V424" s="10">
        <v>21913.74</v>
      </c>
      <c r="W424" s="10">
        <v>921.31999999999994</v>
      </c>
      <c r="X424" s="10">
        <f t="shared" si="95"/>
        <v>21980.79674455438</v>
      </c>
      <c r="Y424" s="10">
        <f t="shared" si="96"/>
        <v>921.94586774672632</v>
      </c>
      <c r="Z424" s="10">
        <f t="shared" si="97"/>
        <v>5158.670583396718</v>
      </c>
      <c r="AA424" s="10"/>
      <c r="AB424" s="10"/>
      <c r="AC424" s="10"/>
      <c r="AD424" s="10"/>
      <c r="AE424" s="10"/>
      <c r="AF424" s="10"/>
      <c r="AG424" s="10"/>
      <c r="AH424" s="10"/>
      <c r="AI424" s="10"/>
    </row>
    <row r="425" spans="1:35" x14ac:dyDescent="0.55000000000000004">
      <c r="A425" s="3">
        <v>6936</v>
      </c>
      <c r="B425" s="3" t="s">
        <v>836</v>
      </c>
      <c r="C425" s="3" t="s">
        <v>571</v>
      </c>
      <c r="D425" s="9" t="s">
        <v>837</v>
      </c>
      <c r="E425" s="10">
        <f t="shared" si="90"/>
        <v>178403.35452868254</v>
      </c>
      <c r="F425" s="11">
        <f t="shared" si="91"/>
        <v>9.4369276616856305E-4</v>
      </c>
      <c r="G425" s="10">
        <f t="shared" si="98"/>
        <v>49352.341926548812</v>
      </c>
      <c r="H425" s="11">
        <f t="shared" si="92"/>
        <v>2.6105701987836678E-4</v>
      </c>
      <c r="I425" s="11">
        <v>9.9906047002301158E-4</v>
      </c>
      <c r="J425" s="12">
        <f t="shared" si="99"/>
        <v>-5.5367703854448534E-5</v>
      </c>
      <c r="K425" s="38">
        <f t="shared" si="100"/>
        <v>8.7999999999999995E-2</v>
      </c>
      <c r="L425" s="38">
        <f t="shared" si="101"/>
        <v>3.7000000000000002E-3</v>
      </c>
      <c r="M425" s="38">
        <f t="shared" si="102"/>
        <v>9.169999999999999E-2</v>
      </c>
      <c r="N425" s="10">
        <f t="shared" si="103"/>
        <v>7482.8797918600167</v>
      </c>
      <c r="O425" s="13">
        <f t="shared" si="93"/>
        <v>3.9581876407777479E-5</v>
      </c>
      <c r="P425" s="43">
        <f t="shared" si="104"/>
        <v>41869.462134688794</v>
      </c>
      <c r="Q425" s="44">
        <f t="shared" si="94"/>
        <v>2.2147514347058931E-4</v>
      </c>
      <c r="R425" s="10">
        <v>1999842.77</v>
      </c>
      <c r="S425" s="10">
        <v>171459.5</v>
      </c>
      <c r="T425" s="10">
        <v>0</v>
      </c>
      <c r="U425" s="10"/>
      <c r="V425" s="10">
        <v>177859.1</v>
      </c>
      <c r="W425" s="10">
        <v>7477.8</v>
      </c>
      <c r="X425" s="10">
        <f t="shared" si="95"/>
        <v>178403.35452868254</v>
      </c>
      <c r="Y425" s="10">
        <f t="shared" si="96"/>
        <v>7482.8797918600167</v>
      </c>
      <c r="Z425" s="10">
        <f t="shared" si="97"/>
        <v>41869.462134688794</v>
      </c>
      <c r="AA425" s="10"/>
      <c r="AB425" s="10"/>
      <c r="AC425" s="10"/>
      <c r="AD425" s="10"/>
      <c r="AE425" s="10"/>
      <c r="AF425" s="10"/>
      <c r="AG425" s="10"/>
      <c r="AH425" s="10"/>
      <c r="AI425" s="10"/>
    </row>
    <row r="426" spans="1:35" x14ac:dyDescent="0.55000000000000004">
      <c r="A426" s="3">
        <v>10061</v>
      </c>
      <c r="B426" s="3">
        <v>0</v>
      </c>
      <c r="C426" s="3" t="s">
        <v>571</v>
      </c>
      <c r="D426" s="9" t="s">
        <v>838</v>
      </c>
      <c r="E426" s="10">
        <f t="shared" si="90"/>
        <v>2603.9037205421523</v>
      </c>
      <c r="F426" s="11">
        <f t="shared" si="91"/>
        <v>1.3773760652465592E-5</v>
      </c>
      <c r="G426" s="10">
        <f t="shared" si="98"/>
        <v>720.38403697449564</v>
      </c>
      <c r="H426" s="11">
        <f t="shared" si="92"/>
        <v>3.8105853242061146E-6</v>
      </c>
      <c r="I426" s="11">
        <v>1.4799215180435743E-5</v>
      </c>
      <c r="J426" s="12">
        <f t="shared" si="99"/>
        <v>-1.0254545279701505E-6</v>
      </c>
      <c r="K426" s="38">
        <f t="shared" si="100"/>
        <v>8.7999999999999995E-2</v>
      </c>
      <c r="L426" s="38">
        <f t="shared" si="101"/>
        <v>3.7000000000000002E-3</v>
      </c>
      <c r="M426" s="38">
        <f t="shared" si="102"/>
        <v>9.169999999999999E-2</v>
      </c>
      <c r="N426" s="10">
        <f t="shared" si="103"/>
        <v>109.27418134626679</v>
      </c>
      <c r="O426" s="13">
        <f t="shared" si="93"/>
        <v>5.7802306878083123E-7</v>
      </c>
      <c r="P426" s="43">
        <f t="shared" si="104"/>
        <v>611.10985562822884</v>
      </c>
      <c r="Q426" s="44">
        <f t="shared" si="94"/>
        <v>3.2325622554252836E-6</v>
      </c>
      <c r="R426" s="10">
        <v>29499.96</v>
      </c>
      <c r="S426" s="10">
        <v>0</v>
      </c>
      <c r="T426" s="10">
        <v>0</v>
      </c>
      <c r="U426" s="10"/>
      <c r="V426" s="10">
        <v>2595.96</v>
      </c>
      <c r="W426" s="10">
        <v>109.2</v>
      </c>
      <c r="X426" s="10">
        <f t="shared" si="95"/>
        <v>2603.9037205421523</v>
      </c>
      <c r="Y426" s="10">
        <f t="shared" si="96"/>
        <v>109.27418134626679</v>
      </c>
      <c r="Z426" s="10">
        <f t="shared" si="97"/>
        <v>611.10985562822884</v>
      </c>
      <c r="AA426" s="10"/>
      <c r="AB426" s="10"/>
      <c r="AC426" s="10"/>
      <c r="AD426" s="10"/>
      <c r="AE426" s="10"/>
      <c r="AF426" s="10"/>
      <c r="AG426" s="10"/>
      <c r="AH426" s="10"/>
      <c r="AI426" s="10"/>
    </row>
    <row r="427" spans="1:35" x14ac:dyDescent="0.55000000000000004">
      <c r="A427" s="3">
        <v>6933</v>
      </c>
      <c r="B427" s="3" t="s">
        <v>839</v>
      </c>
      <c r="C427" s="3" t="s">
        <v>571</v>
      </c>
      <c r="D427" s="9" t="s">
        <v>840</v>
      </c>
      <c r="E427" s="10">
        <f t="shared" si="90"/>
        <v>17008.206880962458</v>
      </c>
      <c r="F427" s="11">
        <f t="shared" si="91"/>
        <v>8.9967600897785524E-5</v>
      </c>
      <c r="G427" s="10">
        <f t="shared" si="98"/>
        <v>4705.0083217821339</v>
      </c>
      <c r="H427" s="11">
        <f t="shared" si="92"/>
        <v>2.4887885823440852E-5</v>
      </c>
      <c r="I427" s="11">
        <v>6.7782467350497626E-5</v>
      </c>
      <c r="J427" s="12">
        <f t="shared" si="99"/>
        <v>2.2185133547287898E-5</v>
      </c>
      <c r="K427" s="38">
        <f t="shared" si="100"/>
        <v>8.7999999999999995E-2</v>
      </c>
      <c r="L427" s="38">
        <f t="shared" si="101"/>
        <v>3.7000000000000002E-3</v>
      </c>
      <c r="M427" s="38">
        <f t="shared" si="102"/>
        <v>9.169999999999999E-2</v>
      </c>
      <c r="N427" s="10">
        <f t="shared" si="103"/>
        <v>713.35426425195249</v>
      </c>
      <c r="O427" s="13">
        <f t="shared" si="93"/>
        <v>3.7734002293204326E-6</v>
      </c>
      <c r="P427" s="43">
        <f t="shared" si="104"/>
        <v>3991.654057530181</v>
      </c>
      <c r="Q427" s="44">
        <f t="shared" si="94"/>
        <v>2.1114485594120417E-5</v>
      </c>
      <c r="R427" s="10">
        <v>192685.44999999998</v>
      </c>
      <c r="S427" s="10">
        <v>67031.199999999997</v>
      </c>
      <c r="T427" s="10">
        <v>0</v>
      </c>
      <c r="U427" s="10"/>
      <c r="V427" s="10">
        <v>16956.32</v>
      </c>
      <c r="W427" s="10">
        <v>712.87</v>
      </c>
      <c r="X427" s="10">
        <f t="shared" si="95"/>
        <v>17008.206880962458</v>
      </c>
      <c r="Y427" s="10">
        <f t="shared" si="96"/>
        <v>713.35426425195249</v>
      </c>
      <c r="Z427" s="10">
        <f t="shared" si="97"/>
        <v>3991.654057530181</v>
      </c>
      <c r="AA427" s="10"/>
      <c r="AB427" s="10"/>
      <c r="AC427" s="10"/>
      <c r="AD427" s="10"/>
      <c r="AE427" s="10"/>
      <c r="AF427" s="10"/>
      <c r="AG427" s="10"/>
      <c r="AH427" s="10"/>
      <c r="AI427" s="10"/>
    </row>
    <row r="428" spans="1:35" x14ac:dyDescent="0.55000000000000004">
      <c r="A428" s="3">
        <v>7022</v>
      </c>
      <c r="B428" s="3" t="s">
        <v>841</v>
      </c>
      <c r="C428" s="3" t="s">
        <v>571</v>
      </c>
      <c r="D428" s="9" t="s">
        <v>842</v>
      </c>
      <c r="E428" s="10">
        <f t="shared" si="90"/>
        <v>19734.704598609598</v>
      </c>
      <c r="F428" s="11">
        <f t="shared" si="91"/>
        <v>1.0438984189160629E-4</v>
      </c>
      <c r="G428" s="10">
        <f t="shared" si="98"/>
        <v>5459.2373735445335</v>
      </c>
      <c r="H428" s="11">
        <f t="shared" si="92"/>
        <v>2.8877499707455118E-5</v>
      </c>
      <c r="I428" s="11">
        <v>1.0878721926732504E-4</v>
      </c>
      <c r="J428" s="12">
        <f t="shared" si="99"/>
        <v>-4.3973773757187466E-6</v>
      </c>
      <c r="K428" s="38">
        <f t="shared" si="100"/>
        <v>8.7999999999999995E-2</v>
      </c>
      <c r="L428" s="38">
        <f t="shared" si="101"/>
        <v>3.7000000000000002E-3</v>
      </c>
      <c r="M428" s="38">
        <f t="shared" si="102"/>
        <v>9.169999999999999E-2</v>
      </c>
      <c r="N428" s="10">
        <f t="shared" si="103"/>
        <v>827.70188973215295</v>
      </c>
      <c r="O428" s="13">
        <f t="shared" si="93"/>
        <v>4.3782600834375156E-6</v>
      </c>
      <c r="P428" s="43">
        <f t="shared" si="104"/>
        <v>4631.5354838123803</v>
      </c>
      <c r="Q428" s="44">
        <f t="shared" si="94"/>
        <v>2.4499239624017599E-5</v>
      </c>
      <c r="R428" s="10">
        <v>223572.86</v>
      </c>
      <c r="S428" s="10">
        <v>5540.62</v>
      </c>
      <c r="T428" s="10">
        <v>0</v>
      </c>
      <c r="U428" s="10"/>
      <c r="V428" s="10">
        <v>19674.5</v>
      </c>
      <c r="W428" s="10">
        <v>827.14</v>
      </c>
      <c r="X428" s="10">
        <f t="shared" si="95"/>
        <v>19734.704598609598</v>
      </c>
      <c r="Y428" s="10">
        <f t="shared" si="96"/>
        <v>827.70188973215295</v>
      </c>
      <c r="Z428" s="10">
        <f t="shared" si="97"/>
        <v>4631.5354838123803</v>
      </c>
      <c r="AA428" s="10"/>
      <c r="AB428" s="10"/>
      <c r="AC428" s="10"/>
      <c r="AD428" s="10"/>
      <c r="AE428" s="10"/>
      <c r="AF428" s="10"/>
      <c r="AG428" s="10"/>
      <c r="AH428" s="10"/>
      <c r="AI428" s="10"/>
    </row>
    <row r="429" spans="1:35" x14ac:dyDescent="0.55000000000000004">
      <c r="A429" s="3">
        <v>6938</v>
      </c>
      <c r="B429" s="3" t="s">
        <v>843</v>
      </c>
      <c r="C429" s="3" t="s">
        <v>571</v>
      </c>
      <c r="D429" s="9" t="s">
        <v>844</v>
      </c>
      <c r="E429" s="10">
        <f t="shared" si="90"/>
        <v>13664.80718246514</v>
      </c>
      <c r="F429" s="11">
        <f t="shared" si="91"/>
        <v>7.2282159285896942E-5</v>
      </c>
      <c r="G429" s="10">
        <f t="shared" si="98"/>
        <v>3780.1510704913926</v>
      </c>
      <c r="H429" s="11">
        <f t="shared" si="92"/>
        <v>1.9995707085617323E-5</v>
      </c>
      <c r="I429" s="11">
        <v>9.7490122618078129E-5</v>
      </c>
      <c r="J429" s="12">
        <f t="shared" si="99"/>
        <v>-2.5207963332181187E-5</v>
      </c>
      <c r="K429" s="38">
        <f t="shared" si="100"/>
        <v>8.7999999999999995E-2</v>
      </c>
      <c r="L429" s="38">
        <f t="shared" si="101"/>
        <v>3.7000000000000002E-3</v>
      </c>
      <c r="M429" s="38">
        <f t="shared" si="102"/>
        <v>9.169999999999999E-2</v>
      </c>
      <c r="N429" s="10">
        <f t="shared" si="103"/>
        <v>573.15909203023102</v>
      </c>
      <c r="O429" s="13">
        <f t="shared" si="93"/>
        <v>3.0318156877801899E-6</v>
      </c>
      <c r="P429" s="43">
        <f t="shared" si="104"/>
        <v>3206.9919784611616</v>
      </c>
      <c r="Q429" s="44">
        <f t="shared" si="94"/>
        <v>1.6963891397837136E-5</v>
      </c>
      <c r="R429" s="10">
        <v>150956.51999999999</v>
      </c>
      <c r="S429" s="10">
        <v>1490.72</v>
      </c>
      <c r="T429" s="10">
        <v>0</v>
      </c>
      <c r="U429" s="10"/>
      <c r="V429" s="10">
        <v>13623.12</v>
      </c>
      <c r="W429" s="10">
        <v>572.77</v>
      </c>
      <c r="X429" s="10">
        <f t="shared" si="95"/>
        <v>13664.80718246514</v>
      </c>
      <c r="Y429" s="10">
        <f t="shared" si="96"/>
        <v>573.15909203023102</v>
      </c>
      <c r="Z429" s="10">
        <f t="shared" si="97"/>
        <v>3206.9919784611616</v>
      </c>
      <c r="AA429" s="10"/>
      <c r="AB429" s="10"/>
      <c r="AC429" s="10"/>
      <c r="AD429" s="10"/>
      <c r="AE429" s="10"/>
      <c r="AF429" s="10"/>
      <c r="AG429" s="10"/>
      <c r="AH429" s="10"/>
      <c r="AI429" s="10"/>
    </row>
    <row r="430" spans="1:35" x14ac:dyDescent="0.55000000000000004">
      <c r="A430" s="3">
        <v>7066</v>
      </c>
      <c r="B430" s="3" t="s">
        <v>845</v>
      </c>
      <c r="C430" s="3" t="s">
        <v>571</v>
      </c>
      <c r="D430" s="9" t="s">
        <v>846</v>
      </c>
      <c r="E430" s="10">
        <f t="shared" si="90"/>
        <v>2800.8746190162665</v>
      </c>
      <c r="F430" s="11">
        <f t="shared" si="91"/>
        <v>1.4815669379612645E-5</v>
      </c>
      <c r="G430" s="10">
        <f t="shared" si="98"/>
        <v>774.80667739857347</v>
      </c>
      <c r="H430" s="11">
        <f t="shared" si="92"/>
        <v>4.0984624900793499E-6</v>
      </c>
      <c r="I430" s="11">
        <v>1.6204789482227903E-5</v>
      </c>
      <c r="J430" s="12">
        <f t="shared" si="99"/>
        <v>-1.3891201026152579E-6</v>
      </c>
      <c r="K430" s="38">
        <f t="shared" si="100"/>
        <v>8.7999999999999995E-2</v>
      </c>
      <c r="L430" s="38">
        <f t="shared" si="101"/>
        <v>3.7000000000000002E-3</v>
      </c>
      <c r="M430" s="38">
        <f t="shared" si="102"/>
        <v>9.169999999999999E-2</v>
      </c>
      <c r="N430" s="10">
        <f t="shared" si="103"/>
        <v>117.4697449472368</v>
      </c>
      <c r="O430" s="13">
        <f t="shared" si="93"/>
        <v>6.2137479893939368E-7</v>
      </c>
      <c r="P430" s="43">
        <f t="shared" si="104"/>
        <v>657.33693245133668</v>
      </c>
      <c r="Q430" s="44">
        <f t="shared" si="94"/>
        <v>3.4770876911399562E-6</v>
      </c>
      <c r="R430" s="10">
        <v>31731.08</v>
      </c>
      <c r="S430" s="10">
        <v>0</v>
      </c>
      <c r="T430" s="10">
        <v>0</v>
      </c>
      <c r="U430" s="10"/>
      <c r="V430" s="10">
        <v>2792.33</v>
      </c>
      <c r="W430" s="10">
        <v>117.39</v>
      </c>
      <c r="X430" s="10">
        <f t="shared" si="95"/>
        <v>2800.8746190162665</v>
      </c>
      <c r="Y430" s="10">
        <f t="shared" si="96"/>
        <v>117.4697449472368</v>
      </c>
      <c r="Z430" s="10">
        <f t="shared" si="97"/>
        <v>657.33693245133668</v>
      </c>
      <c r="AA430" s="10"/>
      <c r="AB430" s="10"/>
      <c r="AC430" s="10"/>
      <c r="AD430" s="10"/>
      <c r="AE430" s="10"/>
      <c r="AF430" s="10"/>
      <c r="AG430" s="10"/>
      <c r="AH430" s="10"/>
      <c r="AI430" s="10"/>
    </row>
    <row r="431" spans="1:35" x14ac:dyDescent="0.55000000000000004">
      <c r="A431" s="3">
        <v>10171</v>
      </c>
      <c r="B431" s="3">
        <v>0</v>
      </c>
      <c r="C431" s="3" t="s">
        <v>571</v>
      </c>
      <c r="D431" s="9" t="s">
        <v>847</v>
      </c>
      <c r="E431" s="10">
        <f t="shared" si="90"/>
        <v>2332.2048496877273</v>
      </c>
      <c r="F431" s="11">
        <f t="shared" si="91"/>
        <v>1.2336566493875569E-5</v>
      </c>
      <c r="G431" s="10">
        <f t="shared" si="98"/>
        <v>645.20131016859386</v>
      </c>
      <c r="H431" s="11">
        <f t="shared" si="92"/>
        <v>3.4128943972894348E-6</v>
      </c>
      <c r="I431" s="11">
        <v>2.0542723335080578E-5</v>
      </c>
      <c r="J431" s="12">
        <f t="shared" si="99"/>
        <v>-8.206156841205009E-6</v>
      </c>
      <c r="K431" s="38">
        <f t="shared" si="100"/>
        <v>8.7999999999999995E-2</v>
      </c>
      <c r="L431" s="38">
        <f t="shared" si="101"/>
        <v>3.7000000000000002E-3</v>
      </c>
      <c r="M431" s="38">
        <f t="shared" si="102"/>
        <v>9.169999999999999E-2</v>
      </c>
      <c r="N431" s="10">
        <f t="shared" si="103"/>
        <v>97.856430346624819</v>
      </c>
      <c r="O431" s="13">
        <f t="shared" si="93"/>
        <v>5.176270686453983E-7</v>
      </c>
      <c r="P431" s="43">
        <f t="shared" si="104"/>
        <v>547.34487982196902</v>
      </c>
      <c r="Q431" s="44">
        <f t="shared" si="94"/>
        <v>2.8952673286440365E-6</v>
      </c>
      <c r="R431" s="10">
        <v>26421.84</v>
      </c>
      <c r="S431" s="10">
        <v>0</v>
      </c>
      <c r="T431" s="10">
        <v>0</v>
      </c>
      <c r="U431" s="10"/>
      <c r="V431" s="10">
        <v>2325.09</v>
      </c>
      <c r="W431" s="10">
        <v>97.79</v>
      </c>
      <c r="X431" s="10">
        <f t="shared" si="95"/>
        <v>2332.2048496877273</v>
      </c>
      <c r="Y431" s="10">
        <f t="shared" si="96"/>
        <v>97.856430346624819</v>
      </c>
      <c r="Z431" s="10">
        <f t="shared" si="97"/>
        <v>547.34487982196902</v>
      </c>
      <c r="AA431" s="10"/>
      <c r="AB431" s="10"/>
      <c r="AC431" s="10"/>
      <c r="AD431" s="10"/>
      <c r="AE431" s="10"/>
      <c r="AF431" s="10"/>
      <c r="AG431" s="10"/>
      <c r="AH431" s="10"/>
      <c r="AI431" s="10"/>
    </row>
    <row r="432" spans="1:35" x14ac:dyDescent="0.55000000000000004">
      <c r="A432" s="3">
        <v>7082</v>
      </c>
      <c r="B432" s="3" t="s">
        <v>848</v>
      </c>
      <c r="C432" s="3" t="s">
        <v>571</v>
      </c>
      <c r="D432" s="9" t="s">
        <v>849</v>
      </c>
      <c r="E432" s="10">
        <f t="shared" si="90"/>
        <v>22607.458499515436</v>
      </c>
      <c r="F432" s="11">
        <f t="shared" si="91"/>
        <v>1.1958572810366461E-4</v>
      </c>
      <c r="G432" s="10">
        <f t="shared" si="98"/>
        <v>6254.1155649048851</v>
      </c>
      <c r="H432" s="11">
        <f t="shared" si="92"/>
        <v>3.3082133645833867E-5</v>
      </c>
      <c r="I432" s="11">
        <v>1.1866309786204143E-4</v>
      </c>
      <c r="J432" s="12">
        <f t="shared" si="99"/>
        <v>9.2263024162318773E-7</v>
      </c>
      <c r="K432" s="38">
        <f t="shared" si="100"/>
        <v>8.7999999999999995E-2</v>
      </c>
      <c r="L432" s="38">
        <f t="shared" si="101"/>
        <v>3.7000000000000002E-3</v>
      </c>
      <c r="M432" s="38">
        <f t="shared" si="102"/>
        <v>9.169999999999999E-2</v>
      </c>
      <c r="N432" s="10">
        <f t="shared" si="103"/>
        <v>948.37380849173462</v>
      </c>
      <c r="O432" s="13">
        <f t="shared" si="93"/>
        <v>5.0165732873228684E-6</v>
      </c>
      <c r="P432" s="43">
        <f t="shared" si="104"/>
        <v>5305.7417564131501</v>
      </c>
      <c r="Q432" s="44">
        <f t="shared" si="94"/>
        <v>2.8065560358510996E-5</v>
      </c>
      <c r="R432" s="10">
        <v>256118.2</v>
      </c>
      <c r="S432" s="10">
        <v>0</v>
      </c>
      <c r="T432" s="10">
        <v>0</v>
      </c>
      <c r="U432" s="10"/>
      <c r="V432" s="10">
        <v>22538.49</v>
      </c>
      <c r="W432" s="10">
        <v>947.7299999999999</v>
      </c>
      <c r="X432" s="10">
        <f t="shared" si="95"/>
        <v>22607.458499515436</v>
      </c>
      <c r="Y432" s="10">
        <f t="shared" si="96"/>
        <v>948.37380849173462</v>
      </c>
      <c r="Z432" s="10">
        <f t="shared" si="97"/>
        <v>5305.7417564131501</v>
      </c>
      <c r="AA432" s="10"/>
      <c r="AB432" s="10"/>
      <c r="AC432" s="10"/>
      <c r="AD432" s="10"/>
      <c r="AE432" s="10"/>
      <c r="AF432" s="10"/>
      <c r="AG432" s="10"/>
      <c r="AH432" s="10"/>
      <c r="AI432" s="10"/>
    </row>
    <row r="433" spans="1:35" x14ac:dyDescent="0.55000000000000004">
      <c r="A433" s="3">
        <v>7036</v>
      </c>
      <c r="B433" s="3" t="s">
        <v>850</v>
      </c>
      <c r="C433" s="3" t="s">
        <v>571</v>
      </c>
      <c r="D433" s="9" t="s">
        <v>851</v>
      </c>
      <c r="E433" s="10">
        <f t="shared" si="90"/>
        <v>17981.084836551541</v>
      </c>
      <c r="F433" s="11">
        <f t="shared" si="91"/>
        <v>9.5113792747595578E-5</v>
      </c>
      <c r="G433" s="10">
        <f t="shared" si="98"/>
        <v>4973.1899910700977</v>
      </c>
      <c r="H433" s="11">
        <f t="shared" si="92"/>
        <v>2.630647518794393E-5</v>
      </c>
      <c r="I433" s="11">
        <v>1.1204539654628118E-4</v>
      </c>
      <c r="J433" s="12">
        <f t="shared" si="99"/>
        <v>-1.6931603798685601E-5</v>
      </c>
      <c r="K433" s="38">
        <f t="shared" si="100"/>
        <v>8.7999999999999995E-2</v>
      </c>
      <c r="L433" s="38">
        <f t="shared" si="101"/>
        <v>3.7000000000000002E-3</v>
      </c>
      <c r="M433" s="38">
        <f t="shared" si="102"/>
        <v>9.169999999999999E-2</v>
      </c>
      <c r="N433" s="10">
        <f t="shared" si="103"/>
        <v>753.21132142248177</v>
      </c>
      <c r="O433" s="13">
        <f t="shared" si="93"/>
        <v>3.9842304383821588E-6</v>
      </c>
      <c r="P433" s="43">
        <f t="shared" si="104"/>
        <v>4219.9786696476158</v>
      </c>
      <c r="Q433" s="44">
        <f t="shared" si="94"/>
        <v>2.2322244749561771E-5</v>
      </c>
      <c r="R433" s="10">
        <v>203439.05</v>
      </c>
      <c r="S433" s="10">
        <v>51158.03</v>
      </c>
      <c r="T433" s="10">
        <v>0</v>
      </c>
      <c r="U433" s="10"/>
      <c r="V433" s="10">
        <v>17926.23</v>
      </c>
      <c r="W433" s="10">
        <v>752.7</v>
      </c>
      <c r="X433" s="10">
        <f t="shared" si="95"/>
        <v>17981.084836551541</v>
      </c>
      <c r="Y433" s="10">
        <f t="shared" si="96"/>
        <v>753.21132142248177</v>
      </c>
      <c r="Z433" s="10">
        <f t="shared" si="97"/>
        <v>4219.9786696476158</v>
      </c>
      <c r="AA433" s="10"/>
      <c r="AB433" s="10"/>
      <c r="AC433" s="10"/>
      <c r="AD433" s="10"/>
      <c r="AE433" s="10"/>
      <c r="AF433" s="10"/>
      <c r="AG433" s="10"/>
      <c r="AH433" s="10"/>
      <c r="AI433" s="10"/>
    </row>
    <row r="434" spans="1:35" x14ac:dyDescent="0.55000000000000004">
      <c r="A434" s="3">
        <v>6976</v>
      </c>
      <c r="B434" s="3" t="s">
        <v>852</v>
      </c>
      <c r="C434" s="3" t="s">
        <v>571</v>
      </c>
      <c r="D434" s="9" t="s">
        <v>853</v>
      </c>
      <c r="E434" s="10">
        <f t="shared" si="90"/>
        <v>70058.346768768693</v>
      </c>
      <c r="F434" s="11">
        <f t="shared" si="91"/>
        <v>3.7058470806268626E-4</v>
      </c>
      <c r="G434" s="10">
        <f t="shared" si="98"/>
        <v>19380.660036461246</v>
      </c>
      <c r="H434" s="11">
        <f t="shared" si="92"/>
        <v>1.0251706717230021E-4</v>
      </c>
      <c r="I434" s="11">
        <v>4.2869582906473558E-4</v>
      </c>
      <c r="J434" s="12">
        <f t="shared" si="99"/>
        <v>-5.8111121002049322E-5</v>
      </c>
      <c r="K434" s="38">
        <f t="shared" si="100"/>
        <v>8.7999999999999995E-2</v>
      </c>
      <c r="L434" s="38">
        <f t="shared" si="101"/>
        <v>3.7000000000000002E-3</v>
      </c>
      <c r="M434" s="38">
        <f t="shared" si="102"/>
        <v>9.169999999999999E-2</v>
      </c>
      <c r="N434" s="10">
        <f t="shared" si="103"/>
        <v>2938.6749347614905</v>
      </c>
      <c r="O434" s="13">
        <f t="shared" si="93"/>
        <v>1.5544585948967873E-5</v>
      </c>
      <c r="P434" s="43">
        <f t="shared" si="104"/>
        <v>16441.985101699756</v>
      </c>
      <c r="Q434" s="44">
        <f t="shared" si="94"/>
        <v>8.6972481223332348E-5</v>
      </c>
      <c r="R434" s="10">
        <v>791141.27</v>
      </c>
      <c r="S434" s="10">
        <v>164944.88</v>
      </c>
      <c r="T434" s="10">
        <v>0</v>
      </c>
      <c r="U434" s="10"/>
      <c r="V434" s="10">
        <v>69844.62</v>
      </c>
      <c r="W434" s="10">
        <v>2936.68</v>
      </c>
      <c r="X434" s="10">
        <f t="shared" si="95"/>
        <v>70058.346768768693</v>
      </c>
      <c r="Y434" s="10">
        <f t="shared" si="96"/>
        <v>2938.6749347614905</v>
      </c>
      <c r="Z434" s="10">
        <f t="shared" si="97"/>
        <v>16441.985101699756</v>
      </c>
      <c r="AA434" s="10"/>
      <c r="AB434" s="10"/>
      <c r="AC434" s="10"/>
      <c r="AD434" s="10"/>
      <c r="AE434" s="10"/>
      <c r="AF434" s="10"/>
      <c r="AG434" s="10"/>
      <c r="AH434" s="10"/>
      <c r="AI434" s="10"/>
    </row>
    <row r="435" spans="1:35" x14ac:dyDescent="0.55000000000000004">
      <c r="A435" s="3">
        <v>6939</v>
      </c>
      <c r="B435" s="3" t="s">
        <v>854</v>
      </c>
      <c r="C435" s="3" t="s">
        <v>571</v>
      </c>
      <c r="D435" s="9" t="s">
        <v>855</v>
      </c>
      <c r="E435" s="10">
        <f t="shared" si="90"/>
        <v>92473.498598958584</v>
      </c>
      <c r="F435" s="11">
        <f t="shared" si="91"/>
        <v>4.8915319961713953E-4</v>
      </c>
      <c r="G435" s="10">
        <f t="shared" si="98"/>
        <v>25581.517655880394</v>
      </c>
      <c r="H435" s="11">
        <f t="shared" si="92"/>
        <v>1.3531748449038526E-4</v>
      </c>
      <c r="I435" s="11">
        <v>4.6221572056617035E-4</v>
      </c>
      <c r="J435" s="12">
        <f t="shared" si="99"/>
        <v>2.6937479050969184E-5</v>
      </c>
      <c r="K435" s="38">
        <f t="shared" si="100"/>
        <v>8.7999999999999995E-2</v>
      </c>
      <c r="L435" s="38">
        <f t="shared" si="101"/>
        <v>3.7000000000000002E-3</v>
      </c>
      <c r="M435" s="38">
        <f t="shared" si="102"/>
        <v>9.169999999999999E-2</v>
      </c>
      <c r="N435" s="10">
        <f t="shared" si="103"/>
        <v>3878.9232272044001</v>
      </c>
      <c r="O435" s="13">
        <f t="shared" si="93"/>
        <v>2.0518178033740371E-5</v>
      </c>
      <c r="P435" s="43">
        <f t="shared" si="104"/>
        <v>21702.594428675995</v>
      </c>
      <c r="Q435" s="44">
        <f t="shared" si="94"/>
        <v>1.147993064566449E-4</v>
      </c>
      <c r="R435" s="10">
        <v>1047628.98</v>
      </c>
      <c r="S435" s="10">
        <v>78455.33</v>
      </c>
      <c r="T435" s="10">
        <v>0</v>
      </c>
      <c r="U435" s="10"/>
      <c r="V435" s="10">
        <v>92191.39</v>
      </c>
      <c r="W435" s="10">
        <v>3876.29</v>
      </c>
      <c r="X435" s="10">
        <f t="shared" si="95"/>
        <v>92473.498598958584</v>
      </c>
      <c r="Y435" s="10">
        <f t="shared" si="96"/>
        <v>3878.9232272044001</v>
      </c>
      <c r="Z435" s="10">
        <f t="shared" si="97"/>
        <v>21702.594428675995</v>
      </c>
      <c r="AA435" s="10"/>
      <c r="AB435" s="10"/>
      <c r="AC435" s="10"/>
      <c r="AD435" s="10"/>
      <c r="AE435" s="10"/>
      <c r="AF435" s="10"/>
      <c r="AG435" s="10"/>
      <c r="AH435" s="10"/>
      <c r="AI435" s="10"/>
    </row>
    <row r="436" spans="1:35" x14ac:dyDescent="0.55000000000000004">
      <c r="A436" s="3">
        <v>6341</v>
      </c>
      <c r="B436" s="3" t="s">
        <v>856</v>
      </c>
      <c r="C436" s="3" t="s">
        <v>571</v>
      </c>
      <c r="D436" s="9" t="s">
        <v>857</v>
      </c>
      <c r="E436" s="10">
        <f t="shared" si="90"/>
        <v>14702.312295912792</v>
      </c>
      <c r="F436" s="11">
        <f t="shared" si="91"/>
        <v>7.777020671084619E-5</v>
      </c>
      <c r="G436" s="10">
        <f t="shared" si="98"/>
        <v>4067.2426204424605</v>
      </c>
      <c r="H436" s="11">
        <f t="shared" si="92"/>
        <v>2.1514323255322732E-5</v>
      </c>
      <c r="I436" s="11">
        <v>7.8799214445275436E-5</v>
      </c>
      <c r="J436" s="12">
        <f t="shared" si="99"/>
        <v>-1.0290077344292468E-6</v>
      </c>
      <c r="K436" s="38">
        <f t="shared" si="100"/>
        <v>8.7999999999999995E-2</v>
      </c>
      <c r="L436" s="38">
        <f t="shared" si="101"/>
        <v>3.7000000000000002E-3</v>
      </c>
      <c r="M436" s="38">
        <f t="shared" si="102"/>
        <v>9.169999999999999E-2</v>
      </c>
      <c r="N436" s="10">
        <f t="shared" si="103"/>
        <v>616.75868984393844</v>
      </c>
      <c r="O436" s="13">
        <f t="shared" si="93"/>
        <v>3.2624426576225052E-6</v>
      </c>
      <c r="P436" s="43">
        <f t="shared" si="104"/>
        <v>3450.483930598522</v>
      </c>
      <c r="Q436" s="44">
        <f t="shared" si="94"/>
        <v>1.8251880597700223E-5</v>
      </c>
      <c r="R436" s="10">
        <v>166561.76999999999</v>
      </c>
      <c r="S436" s="10">
        <v>63545.31</v>
      </c>
      <c r="T436" s="10">
        <v>0</v>
      </c>
      <c r="U436" s="10"/>
      <c r="V436" s="10">
        <v>14657.46</v>
      </c>
      <c r="W436" s="10">
        <v>616.34</v>
      </c>
      <c r="X436" s="10">
        <f t="shared" si="95"/>
        <v>14702.312295912792</v>
      </c>
      <c r="Y436" s="10">
        <f t="shared" si="96"/>
        <v>616.75868984393844</v>
      </c>
      <c r="Z436" s="10">
        <f t="shared" si="97"/>
        <v>3450.483930598522</v>
      </c>
      <c r="AA436" s="10"/>
      <c r="AB436" s="10"/>
      <c r="AC436" s="10"/>
      <c r="AD436" s="10"/>
      <c r="AE436" s="10"/>
      <c r="AF436" s="10"/>
      <c r="AG436" s="10"/>
      <c r="AH436" s="10"/>
      <c r="AI436" s="10"/>
    </row>
    <row r="437" spans="1:35" x14ac:dyDescent="0.55000000000000004">
      <c r="A437" s="3">
        <v>6829</v>
      </c>
      <c r="B437" s="3" t="s">
        <v>858</v>
      </c>
      <c r="C437" s="3" t="s">
        <v>571</v>
      </c>
      <c r="D437" s="9" t="s">
        <v>859</v>
      </c>
      <c r="E437" s="10">
        <f t="shared" si="90"/>
        <v>30219.580775984385</v>
      </c>
      <c r="F437" s="11">
        <f t="shared" si="91"/>
        <v>1.5985125307920202E-4</v>
      </c>
      <c r="G437" s="10">
        <f t="shared" si="98"/>
        <v>8359.8303486932382</v>
      </c>
      <c r="H437" s="11">
        <f t="shared" si="92"/>
        <v>4.4220645106703218E-5</v>
      </c>
      <c r="I437" s="11">
        <v>1.5228956946306764E-4</v>
      </c>
      <c r="J437" s="12">
        <f t="shared" si="99"/>
        <v>7.5616836161343807E-6</v>
      </c>
      <c r="K437" s="38">
        <f t="shared" si="100"/>
        <v>8.7999999999999995E-2</v>
      </c>
      <c r="L437" s="38">
        <f t="shared" si="101"/>
        <v>3.7000000000000002E-3</v>
      </c>
      <c r="M437" s="38">
        <f t="shared" si="102"/>
        <v>9.169999999999999E-2</v>
      </c>
      <c r="N437" s="10">
        <f t="shared" si="103"/>
        <v>1267.6005172030218</v>
      </c>
      <c r="O437" s="13">
        <f t="shared" si="93"/>
        <v>6.7051734628885548E-6</v>
      </c>
      <c r="P437" s="43">
        <f t="shared" si="104"/>
        <v>7092.2298314902173</v>
      </c>
      <c r="Q437" s="44">
        <f t="shared" si="94"/>
        <v>3.751547164381467E-5</v>
      </c>
      <c r="R437" s="10">
        <v>342356.24</v>
      </c>
      <c r="S437" s="10">
        <v>403.2</v>
      </c>
      <c r="T437" s="10">
        <v>0</v>
      </c>
      <c r="U437" s="10"/>
      <c r="V437" s="10">
        <v>30127.39</v>
      </c>
      <c r="W437" s="10">
        <v>1266.74</v>
      </c>
      <c r="X437" s="10">
        <f t="shared" si="95"/>
        <v>30219.580775984385</v>
      </c>
      <c r="Y437" s="10">
        <f t="shared" si="96"/>
        <v>1267.6005172030218</v>
      </c>
      <c r="Z437" s="10">
        <f t="shared" si="97"/>
        <v>7092.2298314902173</v>
      </c>
      <c r="AA437" s="10"/>
      <c r="AB437" s="10"/>
      <c r="AC437" s="10"/>
      <c r="AD437" s="10"/>
      <c r="AE437" s="10"/>
      <c r="AF437" s="10"/>
      <c r="AG437" s="10"/>
      <c r="AH437" s="10"/>
      <c r="AI437" s="10"/>
    </row>
    <row r="438" spans="1:35" x14ac:dyDescent="0.55000000000000004">
      <c r="A438" s="3">
        <v>6828</v>
      </c>
      <c r="B438" s="3" t="s">
        <v>860</v>
      </c>
      <c r="C438" s="3" t="s">
        <v>571</v>
      </c>
      <c r="D438" s="9" t="s">
        <v>861</v>
      </c>
      <c r="E438" s="10">
        <f t="shared" si="90"/>
        <v>46989.42047095413</v>
      </c>
      <c r="F438" s="11">
        <f t="shared" si="91"/>
        <v>2.4855797303835524E-4</v>
      </c>
      <c r="G438" s="10">
        <f t="shared" si="98"/>
        <v>12999.009592194105</v>
      </c>
      <c r="H438" s="11">
        <f t="shared" si="92"/>
        <v>6.8760317606792075E-5</v>
      </c>
      <c r="I438" s="11">
        <v>2.3212301603632121E-4</v>
      </c>
      <c r="J438" s="12">
        <f t="shared" si="99"/>
        <v>1.6434957002034028E-5</v>
      </c>
      <c r="K438" s="38">
        <f t="shared" si="100"/>
        <v>8.7999999999999995E-2</v>
      </c>
      <c r="L438" s="38">
        <f t="shared" si="101"/>
        <v>3.7000000000000002E-3</v>
      </c>
      <c r="M438" s="38">
        <f t="shared" si="102"/>
        <v>9.169999999999999E-2</v>
      </c>
      <c r="N438" s="10">
        <f t="shared" si="103"/>
        <v>1971.0680698093597</v>
      </c>
      <c r="O438" s="13">
        <f t="shared" si="93"/>
        <v>1.042627636693834E-5</v>
      </c>
      <c r="P438" s="43">
        <f t="shared" si="104"/>
        <v>11027.941522384745</v>
      </c>
      <c r="Q438" s="44">
        <f t="shared" si="94"/>
        <v>5.8334041239853737E-5</v>
      </c>
      <c r="R438" s="10">
        <v>532340.68999999994</v>
      </c>
      <c r="S438" s="10">
        <v>32734.42</v>
      </c>
      <c r="T438" s="10">
        <v>0</v>
      </c>
      <c r="U438" s="10"/>
      <c r="V438" s="10">
        <v>46846.07</v>
      </c>
      <c r="W438" s="10">
        <v>1969.73</v>
      </c>
      <c r="X438" s="10">
        <f t="shared" si="95"/>
        <v>46989.42047095413</v>
      </c>
      <c r="Y438" s="10">
        <f t="shared" si="96"/>
        <v>1971.0680698093597</v>
      </c>
      <c r="Z438" s="10">
        <f t="shared" si="97"/>
        <v>11027.941522384745</v>
      </c>
      <c r="AA438" s="10"/>
      <c r="AB438" s="10"/>
      <c r="AC438" s="10"/>
      <c r="AD438" s="10"/>
      <c r="AE438" s="10"/>
      <c r="AF438" s="10"/>
      <c r="AG438" s="10"/>
      <c r="AH438" s="10"/>
      <c r="AI438" s="10"/>
    </row>
    <row r="439" spans="1:35" x14ac:dyDescent="0.55000000000000004">
      <c r="A439" s="3">
        <v>6346</v>
      </c>
      <c r="B439" s="3" t="s">
        <v>862</v>
      </c>
      <c r="C439" s="3" t="s">
        <v>571</v>
      </c>
      <c r="D439" s="9" t="s">
        <v>863</v>
      </c>
      <c r="E439" s="10">
        <f t="shared" si="90"/>
        <v>22046.3768094433</v>
      </c>
      <c r="F439" s="11">
        <f t="shared" si="91"/>
        <v>1.166177977441176E-4</v>
      </c>
      <c r="G439" s="10">
        <f t="shared" si="98"/>
        <v>6098.8093308872121</v>
      </c>
      <c r="H439" s="11">
        <f t="shared" si="92"/>
        <v>3.2260616752440493E-5</v>
      </c>
      <c r="I439" s="11">
        <v>8.8566205768233973E-5</v>
      </c>
      <c r="J439" s="12">
        <f t="shared" si="99"/>
        <v>2.8051591975883629E-5</v>
      </c>
      <c r="K439" s="38">
        <f t="shared" si="100"/>
        <v>8.7999999999999995E-2</v>
      </c>
      <c r="L439" s="38">
        <f t="shared" si="101"/>
        <v>3.7000000000000002E-3</v>
      </c>
      <c r="M439" s="38">
        <f t="shared" si="102"/>
        <v>9.169999999999999E-2</v>
      </c>
      <c r="N439" s="10">
        <f t="shared" si="103"/>
        <v>924.74776983252809</v>
      </c>
      <c r="O439" s="13">
        <f t="shared" si="93"/>
        <v>4.8915996183309688E-6</v>
      </c>
      <c r="P439" s="43">
        <f t="shared" si="104"/>
        <v>5174.0615610546838</v>
      </c>
      <c r="Q439" s="44">
        <f t="shared" si="94"/>
        <v>2.7369017134109522E-5</v>
      </c>
      <c r="R439" s="10">
        <v>249762.63</v>
      </c>
      <c r="S439" s="10">
        <v>0</v>
      </c>
      <c r="T439" s="10">
        <v>0</v>
      </c>
      <c r="U439" s="10"/>
      <c r="V439" s="10">
        <v>21979.119999999999</v>
      </c>
      <c r="W439" s="10">
        <v>924.12</v>
      </c>
      <c r="X439" s="10">
        <f t="shared" si="95"/>
        <v>22046.3768094433</v>
      </c>
      <c r="Y439" s="10">
        <f t="shared" si="96"/>
        <v>924.74776983252809</v>
      </c>
      <c r="Z439" s="10">
        <f t="shared" si="97"/>
        <v>5174.0615610546838</v>
      </c>
      <c r="AA439" s="10"/>
      <c r="AB439" s="10"/>
      <c r="AC439" s="10"/>
      <c r="AD439" s="10"/>
      <c r="AE439" s="10"/>
      <c r="AF439" s="10"/>
      <c r="AG439" s="10"/>
      <c r="AH439" s="10"/>
      <c r="AI439" s="10"/>
    </row>
    <row r="440" spans="1:35" x14ac:dyDescent="0.55000000000000004">
      <c r="A440" s="3">
        <v>6385</v>
      </c>
      <c r="B440" s="3" t="s">
        <v>864</v>
      </c>
      <c r="C440" s="3" t="s">
        <v>571</v>
      </c>
      <c r="D440" s="9" t="s">
        <v>865</v>
      </c>
      <c r="E440" s="10">
        <f t="shared" si="90"/>
        <v>2027.986772597468</v>
      </c>
      <c r="F440" s="11">
        <f t="shared" si="91"/>
        <v>1.0727356849548887E-5</v>
      </c>
      <c r="G440" s="10">
        <f t="shared" si="98"/>
        <v>561.05575121376455</v>
      </c>
      <c r="H440" s="11">
        <f t="shared" si="92"/>
        <v>2.9677931518522808E-6</v>
      </c>
      <c r="I440" s="11">
        <v>1.3121675925462325E-5</v>
      </c>
      <c r="J440" s="12">
        <f t="shared" si="99"/>
        <v>-2.3943190759134377E-6</v>
      </c>
      <c r="K440" s="38">
        <f t="shared" si="100"/>
        <v>8.7999999999999995E-2</v>
      </c>
      <c r="L440" s="38">
        <f t="shared" si="101"/>
        <v>3.7000000000000002E-3</v>
      </c>
      <c r="M440" s="38">
        <f t="shared" si="102"/>
        <v>9.169999999999999E-2</v>
      </c>
      <c r="N440" s="10">
        <f t="shared" si="103"/>
        <v>85.107775856227022</v>
      </c>
      <c r="O440" s="13">
        <f t="shared" si="93"/>
        <v>4.5019104395430131E-7</v>
      </c>
      <c r="P440" s="43">
        <f t="shared" si="104"/>
        <v>475.94797535753747</v>
      </c>
      <c r="Q440" s="44">
        <f t="shared" si="94"/>
        <v>2.517602107897979E-6</v>
      </c>
      <c r="R440" s="10">
        <v>22975</v>
      </c>
      <c r="S440" s="10">
        <v>0</v>
      </c>
      <c r="T440" s="10">
        <v>0</v>
      </c>
      <c r="U440" s="10"/>
      <c r="V440" s="10">
        <v>2021.8</v>
      </c>
      <c r="W440" s="10">
        <v>85.05</v>
      </c>
      <c r="X440" s="10">
        <f t="shared" si="95"/>
        <v>2027.986772597468</v>
      </c>
      <c r="Y440" s="10">
        <f t="shared" si="96"/>
        <v>85.107775856227022</v>
      </c>
      <c r="Z440" s="10">
        <f t="shared" si="97"/>
        <v>475.94797535753747</v>
      </c>
      <c r="AA440" s="10"/>
      <c r="AB440" s="10"/>
      <c r="AC440" s="10"/>
      <c r="AD440" s="10"/>
      <c r="AE440" s="10"/>
      <c r="AF440" s="10"/>
      <c r="AG440" s="10"/>
      <c r="AH440" s="10"/>
      <c r="AI440" s="10"/>
    </row>
    <row r="441" spans="1:35" x14ac:dyDescent="0.55000000000000004">
      <c r="A441" s="3">
        <v>6822</v>
      </c>
      <c r="B441" s="3" t="s">
        <v>866</v>
      </c>
      <c r="C441" s="3" t="s">
        <v>571</v>
      </c>
      <c r="D441" s="9" t="s">
        <v>867</v>
      </c>
      <c r="E441" s="10">
        <f t="shared" si="90"/>
        <v>48149.820499516361</v>
      </c>
      <c r="F441" s="11">
        <f t="shared" si="91"/>
        <v>2.5469609255807487E-4</v>
      </c>
      <c r="G441" s="10">
        <f t="shared" si="98"/>
        <v>13320.046799724581</v>
      </c>
      <c r="H441" s="11">
        <f t="shared" si="92"/>
        <v>7.0458494702272414E-5</v>
      </c>
      <c r="I441" s="11">
        <v>2.7288146325625762E-4</v>
      </c>
      <c r="J441" s="12">
        <f t="shared" si="99"/>
        <v>-1.8185370698182751E-5</v>
      </c>
      <c r="K441" s="38">
        <f t="shared" si="100"/>
        <v>8.7999999999999995E-2</v>
      </c>
      <c r="L441" s="38">
        <f t="shared" si="101"/>
        <v>3.7000000000000002E-3</v>
      </c>
      <c r="M441" s="38">
        <f t="shared" si="102"/>
        <v>9.169999999999999E-2</v>
      </c>
      <c r="N441" s="10">
        <f t="shared" si="103"/>
        <v>2019.7711321364918</v>
      </c>
      <c r="O441" s="13">
        <f t="shared" si="93"/>
        <v>1.0683898919663279E-5</v>
      </c>
      <c r="P441" s="43">
        <f t="shared" si="104"/>
        <v>11300.27566758809</v>
      </c>
      <c r="Q441" s="44">
        <f t="shared" si="94"/>
        <v>5.9774595782609134E-5</v>
      </c>
      <c r="R441" s="10">
        <v>544166.79</v>
      </c>
      <c r="S441" s="10">
        <v>15235.18</v>
      </c>
      <c r="T441" s="10">
        <v>0</v>
      </c>
      <c r="U441" s="10"/>
      <c r="V441" s="10">
        <v>48002.93</v>
      </c>
      <c r="W441" s="10">
        <v>2018.4</v>
      </c>
      <c r="X441" s="10">
        <f t="shared" si="95"/>
        <v>48149.820499516361</v>
      </c>
      <c r="Y441" s="10">
        <f t="shared" si="96"/>
        <v>2019.7711321364918</v>
      </c>
      <c r="Z441" s="10">
        <f t="shared" si="97"/>
        <v>11300.27566758809</v>
      </c>
      <c r="AA441" s="10"/>
      <c r="AB441" s="10"/>
      <c r="AC441" s="10"/>
      <c r="AD441" s="10"/>
      <c r="AE441" s="10"/>
      <c r="AF441" s="10"/>
      <c r="AG441" s="10"/>
      <c r="AH441" s="10"/>
      <c r="AI441" s="10"/>
    </row>
    <row r="442" spans="1:35" x14ac:dyDescent="0.55000000000000004">
      <c r="A442" s="3">
        <v>6823</v>
      </c>
      <c r="B442" s="3" t="s">
        <v>868</v>
      </c>
      <c r="C442" s="3" t="s">
        <v>571</v>
      </c>
      <c r="D442" s="9" t="s">
        <v>869</v>
      </c>
      <c r="E442" s="10">
        <f t="shared" si="90"/>
        <v>120829.83518199305</v>
      </c>
      <c r="F442" s="11">
        <f t="shared" si="91"/>
        <v>6.3914852778317109E-4</v>
      </c>
      <c r="G442" s="10">
        <f t="shared" si="98"/>
        <v>33425.970431864087</v>
      </c>
      <c r="H442" s="11">
        <f t="shared" si="92"/>
        <v>1.7681195839646055E-4</v>
      </c>
      <c r="I442" s="11">
        <v>6.9533470343600176E-4</v>
      </c>
      <c r="J442" s="12">
        <f t="shared" si="99"/>
        <v>-5.6186175652830667E-5</v>
      </c>
      <c r="K442" s="38">
        <f t="shared" si="100"/>
        <v>8.7999999999999995E-2</v>
      </c>
      <c r="L442" s="38">
        <f t="shared" si="101"/>
        <v>3.7000000000000002E-3</v>
      </c>
      <c r="M442" s="38">
        <f t="shared" si="102"/>
        <v>9.169999999999999E-2</v>
      </c>
      <c r="N442" s="10">
        <f t="shared" si="103"/>
        <v>5068.4307305588627</v>
      </c>
      <c r="O442" s="13">
        <f t="shared" si="93"/>
        <v>2.6810266146009364E-5</v>
      </c>
      <c r="P442" s="43">
        <f t="shared" si="104"/>
        <v>28357.539701305224</v>
      </c>
      <c r="Q442" s="44">
        <f t="shared" si="94"/>
        <v>1.5000169225045116E-4</v>
      </c>
      <c r="R442" s="10">
        <v>1368874.92</v>
      </c>
      <c r="S442" s="10">
        <v>37418.85</v>
      </c>
      <c r="T442" s="10">
        <v>0</v>
      </c>
      <c r="U442" s="10"/>
      <c r="V442" s="10">
        <v>120461.22</v>
      </c>
      <c r="W442" s="10">
        <v>5064.99</v>
      </c>
      <c r="X442" s="10">
        <f t="shared" si="95"/>
        <v>120829.83518199305</v>
      </c>
      <c r="Y442" s="10">
        <f t="shared" si="96"/>
        <v>5068.4307305588627</v>
      </c>
      <c r="Z442" s="10">
        <f t="shared" si="97"/>
        <v>28357.539701305224</v>
      </c>
      <c r="AA442" s="10"/>
      <c r="AB442" s="10"/>
      <c r="AC442" s="10"/>
      <c r="AD442" s="10"/>
      <c r="AE442" s="10"/>
      <c r="AF442" s="10"/>
      <c r="AG442" s="10"/>
      <c r="AH442" s="10"/>
      <c r="AI442" s="10"/>
    </row>
    <row r="443" spans="1:35" x14ac:dyDescent="0.55000000000000004">
      <c r="A443" s="3">
        <v>6824</v>
      </c>
      <c r="B443" s="3" t="s">
        <v>870</v>
      </c>
      <c r="C443" s="3" t="s">
        <v>571</v>
      </c>
      <c r="D443" s="9" t="s">
        <v>871</v>
      </c>
      <c r="E443" s="10">
        <f t="shared" si="90"/>
        <v>96930.345085922541</v>
      </c>
      <c r="F443" s="11">
        <f t="shared" si="91"/>
        <v>5.1272839415752839E-4</v>
      </c>
      <c r="G443" s="10">
        <f t="shared" si="98"/>
        <v>26814.221190230735</v>
      </c>
      <c r="H443" s="11">
        <f t="shared" si="92"/>
        <v>1.418380648419717E-4</v>
      </c>
      <c r="I443" s="11">
        <v>5.0191067396235895E-4</v>
      </c>
      <c r="J443" s="12">
        <f t="shared" si="99"/>
        <v>1.081772019516944E-5</v>
      </c>
      <c r="K443" s="38">
        <f t="shared" si="100"/>
        <v>8.7999999999999995E-2</v>
      </c>
      <c r="L443" s="38">
        <f t="shared" si="101"/>
        <v>3.7000000000000002E-3</v>
      </c>
      <c r="M443" s="38">
        <f t="shared" si="102"/>
        <v>9.169999999999999E-2</v>
      </c>
      <c r="N443" s="10">
        <f t="shared" si="103"/>
        <v>4065.6499876367575</v>
      </c>
      <c r="O443" s="13">
        <f t="shared" si="93"/>
        <v>2.1505898772151574E-5</v>
      </c>
      <c r="P443" s="43">
        <f t="shared" si="104"/>
        <v>22748.571202593979</v>
      </c>
      <c r="Q443" s="44">
        <f t="shared" si="94"/>
        <v>1.2033216606982014E-4</v>
      </c>
      <c r="R443" s="10">
        <v>1096665.55</v>
      </c>
      <c r="S443" s="10">
        <v>0</v>
      </c>
      <c r="T443" s="10">
        <v>0</v>
      </c>
      <c r="U443" s="10"/>
      <c r="V443" s="10">
        <v>96634.64</v>
      </c>
      <c r="W443" s="10">
        <v>4062.8900000000003</v>
      </c>
      <c r="X443" s="10">
        <f t="shared" si="95"/>
        <v>96930.345085922541</v>
      </c>
      <c r="Y443" s="10">
        <f t="shared" si="96"/>
        <v>4065.6499876367575</v>
      </c>
      <c r="Z443" s="10">
        <f t="shared" si="97"/>
        <v>22748.571202593979</v>
      </c>
      <c r="AA443" s="10"/>
      <c r="AB443" s="10"/>
      <c r="AC443" s="10"/>
      <c r="AD443" s="10"/>
      <c r="AE443" s="10"/>
      <c r="AF443" s="10"/>
      <c r="AG443" s="10"/>
      <c r="AH443" s="10"/>
      <c r="AI443" s="10"/>
    </row>
    <row r="444" spans="1:35" x14ac:dyDescent="0.55000000000000004">
      <c r="A444" s="3">
        <v>6827</v>
      </c>
      <c r="B444" s="3" t="s">
        <v>872</v>
      </c>
      <c r="C444" s="3" t="s">
        <v>571</v>
      </c>
      <c r="D444" s="9" t="s">
        <v>873</v>
      </c>
      <c r="E444" s="10">
        <f t="shared" si="90"/>
        <v>164510.15057694225</v>
      </c>
      <c r="F444" s="11">
        <f t="shared" si="91"/>
        <v>8.7020246604052414E-4</v>
      </c>
      <c r="G444" s="10">
        <f t="shared" si="98"/>
        <v>45509.452243181433</v>
      </c>
      <c r="H444" s="11">
        <f t="shared" si="92"/>
        <v>2.4072944697505264E-4</v>
      </c>
      <c r="I444" s="11">
        <v>8.8769748998557144E-4</v>
      </c>
      <c r="J444" s="12">
        <f t="shared" si="99"/>
        <v>-1.7495023945047301E-5</v>
      </c>
      <c r="K444" s="38">
        <f t="shared" si="100"/>
        <v>8.7999999999999995E-2</v>
      </c>
      <c r="L444" s="38">
        <f t="shared" si="101"/>
        <v>3.7000000000000002E-3</v>
      </c>
      <c r="M444" s="38">
        <f t="shared" si="102"/>
        <v>9.169999999999999E-2</v>
      </c>
      <c r="N444" s="10">
        <f t="shared" si="103"/>
        <v>6900.5844976714388</v>
      </c>
      <c r="O444" s="13">
        <f t="shared" si="93"/>
        <v>3.6501733333385846E-5</v>
      </c>
      <c r="P444" s="43">
        <f t="shared" si="104"/>
        <v>38608.867745509997</v>
      </c>
      <c r="Q444" s="44">
        <f t="shared" si="94"/>
        <v>2.0422771364166681E-4</v>
      </c>
      <c r="R444" s="10">
        <v>1863730.43</v>
      </c>
      <c r="S444" s="10">
        <v>251304.7</v>
      </c>
      <c r="T444" s="10">
        <v>0</v>
      </c>
      <c r="U444" s="10"/>
      <c r="V444" s="10">
        <v>164008.28</v>
      </c>
      <c r="W444" s="10">
        <v>6895.9</v>
      </c>
      <c r="X444" s="10">
        <f t="shared" si="95"/>
        <v>164510.15057694225</v>
      </c>
      <c r="Y444" s="10">
        <f t="shared" si="96"/>
        <v>6900.5844976714388</v>
      </c>
      <c r="Z444" s="10">
        <f t="shared" si="97"/>
        <v>38608.867745509997</v>
      </c>
      <c r="AA444" s="10"/>
      <c r="AB444" s="10"/>
      <c r="AC444" s="10"/>
      <c r="AD444" s="10"/>
      <c r="AE444" s="10"/>
      <c r="AF444" s="10"/>
      <c r="AG444" s="10"/>
      <c r="AH444" s="10"/>
      <c r="AI444" s="10"/>
    </row>
    <row r="445" spans="1:35" x14ac:dyDescent="0.55000000000000004">
      <c r="A445" s="3">
        <v>6830</v>
      </c>
      <c r="B445" s="3" t="s">
        <v>874</v>
      </c>
      <c r="C445" s="3" t="s">
        <v>571</v>
      </c>
      <c r="D445" s="9" t="s">
        <v>875</v>
      </c>
      <c r="E445" s="10">
        <f t="shared" si="90"/>
        <v>15901.841696321406</v>
      </c>
      <c r="F445" s="11">
        <f t="shared" si="91"/>
        <v>8.4115307232989839E-5</v>
      </c>
      <c r="G445" s="10">
        <f t="shared" si="98"/>
        <v>4398.9841281758499</v>
      </c>
      <c r="H445" s="11">
        <f t="shared" si="92"/>
        <v>2.3269122440085367E-5</v>
      </c>
      <c r="I445" s="11">
        <v>8.3049081848360118E-5</v>
      </c>
      <c r="J445" s="12">
        <f t="shared" si="99"/>
        <v>1.0662253846297214E-6</v>
      </c>
      <c r="K445" s="38">
        <f t="shared" si="100"/>
        <v>8.7999999999999995E-2</v>
      </c>
      <c r="L445" s="38">
        <f t="shared" si="101"/>
        <v>3.7000000000000002E-3</v>
      </c>
      <c r="M445" s="38">
        <f t="shared" si="102"/>
        <v>9.169999999999999E-2</v>
      </c>
      <c r="N445" s="10">
        <f t="shared" si="103"/>
        <v>666.98278473193409</v>
      </c>
      <c r="O445" s="13">
        <f t="shared" si="93"/>
        <v>3.5281109526967719E-6</v>
      </c>
      <c r="P445" s="43">
        <f t="shared" si="104"/>
        <v>3732.0013434439161</v>
      </c>
      <c r="Q445" s="44">
        <f t="shared" si="94"/>
        <v>1.9741011487388599E-5</v>
      </c>
      <c r="R445" s="10">
        <v>180151.4</v>
      </c>
      <c r="S445" s="10">
        <v>0</v>
      </c>
      <c r="T445" s="10">
        <v>0</v>
      </c>
      <c r="U445" s="10"/>
      <c r="V445" s="10">
        <v>15853.33</v>
      </c>
      <c r="W445" s="10">
        <v>666.53</v>
      </c>
      <c r="X445" s="10">
        <f t="shared" si="95"/>
        <v>15901.841696321406</v>
      </c>
      <c r="Y445" s="10">
        <f t="shared" si="96"/>
        <v>666.98278473193409</v>
      </c>
      <c r="Z445" s="10">
        <f t="shared" si="97"/>
        <v>3732.0013434439161</v>
      </c>
      <c r="AA445" s="10"/>
      <c r="AB445" s="10"/>
      <c r="AC445" s="10"/>
      <c r="AD445" s="10"/>
      <c r="AE445" s="10"/>
      <c r="AF445" s="10"/>
      <c r="AG445" s="10"/>
      <c r="AH445" s="10"/>
      <c r="AI445" s="10"/>
    </row>
    <row r="446" spans="1:35" x14ac:dyDescent="0.55000000000000004">
      <c r="A446" s="3">
        <v>6405</v>
      </c>
      <c r="B446" s="3">
        <v>0</v>
      </c>
      <c r="C446" s="3" t="s">
        <v>571</v>
      </c>
      <c r="D446" s="9" t="s">
        <v>876</v>
      </c>
      <c r="E446" s="10">
        <f t="shared" si="90"/>
        <v>132.40392421746256</v>
      </c>
      <c r="F446" s="11">
        <f t="shared" si="91"/>
        <v>7.0037150269089583E-7</v>
      </c>
      <c r="G446" s="10">
        <f t="shared" si="98"/>
        <v>36.627631491370138</v>
      </c>
      <c r="H446" s="11">
        <f t="shared" si="92"/>
        <v>1.9374765105516376E-7</v>
      </c>
      <c r="I446" s="11">
        <v>2.4759896420391976E-7</v>
      </c>
      <c r="J446" s="12">
        <f t="shared" si="99"/>
        <v>4.5277253848697607E-7</v>
      </c>
      <c r="K446" s="38">
        <f t="shared" si="100"/>
        <v>8.7999999999999995E-2</v>
      </c>
      <c r="L446" s="38">
        <f t="shared" si="101"/>
        <v>3.7000000000000002E-3</v>
      </c>
      <c r="M446" s="38">
        <f t="shared" si="102"/>
        <v>9.169999999999999E-2</v>
      </c>
      <c r="N446" s="10">
        <f t="shared" si="103"/>
        <v>5.5537702057855372</v>
      </c>
      <c r="O446" s="13">
        <f t="shared" si="93"/>
        <v>2.9377546078146645E-8</v>
      </c>
      <c r="P446" s="43">
        <f t="shared" si="104"/>
        <v>31.073861285584602</v>
      </c>
      <c r="Q446" s="44">
        <f t="shared" si="94"/>
        <v>1.6437010497701713E-7</v>
      </c>
      <c r="R446" s="10">
        <v>1500</v>
      </c>
      <c r="S446" s="10">
        <v>0</v>
      </c>
      <c r="T446" s="10">
        <v>0</v>
      </c>
      <c r="U446" s="10"/>
      <c r="V446" s="10">
        <v>132</v>
      </c>
      <c r="W446" s="10">
        <v>5.55</v>
      </c>
      <c r="X446" s="10">
        <f t="shared" si="95"/>
        <v>132.40392421746256</v>
      </c>
      <c r="Y446" s="10">
        <f t="shared" si="96"/>
        <v>5.5537702057855372</v>
      </c>
      <c r="Z446" s="10">
        <f t="shared" si="97"/>
        <v>31.073861285584602</v>
      </c>
      <c r="AA446" s="10"/>
      <c r="AB446" s="10"/>
      <c r="AC446" s="10"/>
      <c r="AD446" s="10"/>
      <c r="AE446" s="10"/>
      <c r="AF446" s="10"/>
      <c r="AG446" s="10"/>
      <c r="AH446" s="10"/>
      <c r="AI446" s="10"/>
    </row>
    <row r="447" spans="1:35" x14ac:dyDescent="0.55000000000000004">
      <c r="A447" s="3">
        <v>6943</v>
      </c>
      <c r="B447" s="3" t="s">
        <v>877</v>
      </c>
      <c r="C447" s="3" t="s">
        <v>571</v>
      </c>
      <c r="D447" s="9" t="s">
        <v>878</v>
      </c>
      <c r="E447" s="10">
        <f t="shared" si="90"/>
        <v>118348.65585636003</v>
      </c>
      <c r="F447" s="11">
        <f t="shared" si="91"/>
        <v>6.2602393723187389E-4</v>
      </c>
      <c r="G447" s="10">
        <f t="shared" si="98"/>
        <v>32739.30190403208</v>
      </c>
      <c r="H447" s="11">
        <f t="shared" si="92"/>
        <v>1.7317971659146409E-4</v>
      </c>
      <c r="I447" s="11">
        <v>7.0550393053080791E-4</v>
      </c>
      <c r="J447" s="12">
        <f t="shared" si="99"/>
        <v>-7.947999329893402E-5</v>
      </c>
      <c r="K447" s="38">
        <f t="shared" si="100"/>
        <v>8.7999999999999995E-2</v>
      </c>
      <c r="L447" s="38">
        <f t="shared" si="101"/>
        <v>3.7000000000000002E-3</v>
      </c>
      <c r="M447" s="38">
        <f t="shared" si="102"/>
        <v>9.169999999999999E-2</v>
      </c>
      <c r="N447" s="10">
        <f t="shared" si="103"/>
        <v>4964.0698846559126</v>
      </c>
      <c r="O447" s="13">
        <f t="shared" si="93"/>
        <v>2.6258232942317489E-5</v>
      </c>
      <c r="P447" s="43">
        <f t="shared" si="104"/>
        <v>27775.232019376166</v>
      </c>
      <c r="Q447" s="44">
        <f t="shared" si="94"/>
        <v>1.4692148364914661E-4</v>
      </c>
      <c r="R447" s="10">
        <v>1336931.43</v>
      </c>
      <c r="S447" s="10">
        <v>160478.64000000001</v>
      </c>
      <c r="T447" s="10">
        <v>0</v>
      </c>
      <c r="U447" s="10"/>
      <c r="V447" s="10">
        <v>117987.60999999999</v>
      </c>
      <c r="W447" s="10">
        <v>4960.7</v>
      </c>
      <c r="X447" s="10">
        <f t="shared" si="95"/>
        <v>118348.65585636003</v>
      </c>
      <c r="Y447" s="10">
        <f t="shared" si="96"/>
        <v>4964.0698846559126</v>
      </c>
      <c r="Z447" s="10">
        <f t="shared" si="97"/>
        <v>27775.232019376166</v>
      </c>
      <c r="AA447" s="10"/>
      <c r="AB447" s="10"/>
      <c r="AC447" s="10"/>
      <c r="AD447" s="10"/>
      <c r="AE447" s="10"/>
      <c r="AF447" s="10"/>
      <c r="AG447" s="10"/>
      <c r="AH447" s="10"/>
      <c r="AI447" s="10"/>
    </row>
    <row r="448" spans="1:35" x14ac:dyDescent="0.55000000000000004">
      <c r="A448" s="3">
        <v>7077</v>
      </c>
      <c r="B448" s="3" t="s">
        <v>879</v>
      </c>
      <c r="C448" s="3" t="s">
        <v>571</v>
      </c>
      <c r="D448" s="9" t="s">
        <v>880</v>
      </c>
      <c r="E448" s="10">
        <f t="shared" si="90"/>
        <v>11294.887275576073</v>
      </c>
      <c r="F448" s="11">
        <f t="shared" si="91"/>
        <v>5.9746093030648811E-5</v>
      </c>
      <c r="G448" s="10">
        <f t="shared" si="98"/>
        <v>3124.5773854563436</v>
      </c>
      <c r="H448" s="11">
        <f t="shared" si="92"/>
        <v>1.6527946370621466E-5</v>
      </c>
      <c r="I448" s="11">
        <v>5.4908559206714812E-5</v>
      </c>
      <c r="J448" s="12">
        <f t="shared" si="99"/>
        <v>4.8375338239339989E-6</v>
      </c>
      <c r="K448" s="38">
        <f t="shared" si="100"/>
        <v>8.7999999999999995E-2</v>
      </c>
      <c r="L448" s="38">
        <f t="shared" si="101"/>
        <v>3.7000000000000002E-3</v>
      </c>
      <c r="M448" s="38">
        <f t="shared" si="102"/>
        <v>9.169999999999999E-2</v>
      </c>
      <c r="N448" s="10">
        <f t="shared" si="103"/>
        <v>473.78162912274246</v>
      </c>
      <c r="O448" s="13">
        <f t="shared" si="93"/>
        <v>2.5061428767854614E-6</v>
      </c>
      <c r="P448" s="43">
        <f t="shared" si="104"/>
        <v>2650.7957563336013</v>
      </c>
      <c r="Q448" s="44">
        <f t="shared" si="94"/>
        <v>1.4021803493836005E-5</v>
      </c>
      <c r="R448" s="10">
        <v>127959.48</v>
      </c>
      <c r="S448" s="10">
        <v>116929.28</v>
      </c>
      <c r="T448" s="10">
        <v>0</v>
      </c>
      <c r="U448" s="10"/>
      <c r="V448" s="10">
        <v>11260.43</v>
      </c>
      <c r="W448" s="10">
        <v>473.46</v>
      </c>
      <c r="X448" s="10">
        <f t="shared" si="95"/>
        <v>11294.887275576073</v>
      </c>
      <c r="Y448" s="10">
        <f t="shared" si="96"/>
        <v>473.78162912274246</v>
      </c>
      <c r="Z448" s="10">
        <f t="shared" si="97"/>
        <v>2650.7957563336013</v>
      </c>
      <c r="AA448" s="10"/>
      <c r="AB448" s="10"/>
      <c r="AC448" s="10"/>
      <c r="AD448" s="10"/>
      <c r="AE448" s="10"/>
      <c r="AF448" s="10"/>
      <c r="AG448" s="10"/>
      <c r="AH448" s="10"/>
      <c r="AI448" s="10"/>
    </row>
    <row r="449" spans="1:35" x14ac:dyDescent="0.55000000000000004">
      <c r="A449" s="3">
        <v>6974</v>
      </c>
      <c r="B449" s="3" t="s">
        <v>881</v>
      </c>
      <c r="C449" s="3" t="s">
        <v>571</v>
      </c>
      <c r="D449" s="9" t="s">
        <v>882</v>
      </c>
      <c r="E449" s="10">
        <f t="shared" si="90"/>
        <v>6348.1964220091168</v>
      </c>
      <c r="F449" s="11">
        <f t="shared" si="91"/>
        <v>3.357978922253956E-5</v>
      </c>
      <c r="G449" s="10">
        <f t="shared" si="98"/>
        <v>1756.1582457300831</v>
      </c>
      <c r="H449" s="11">
        <f t="shared" si="92"/>
        <v>9.2894768549674733E-6</v>
      </c>
      <c r="I449" s="11">
        <v>3.2756330059325028E-5</v>
      </c>
      <c r="J449" s="12">
        <f t="shared" si="99"/>
        <v>8.2345916321453229E-7</v>
      </c>
      <c r="K449" s="38">
        <f t="shared" si="100"/>
        <v>8.7999999999999995E-2</v>
      </c>
      <c r="L449" s="38">
        <f t="shared" si="101"/>
        <v>3.7000000000000002E-3</v>
      </c>
      <c r="M449" s="38">
        <f t="shared" si="102"/>
        <v>9.169999999999999E-2</v>
      </c>
      <c r="N449" s="10">
        <f t="shared" si="103"/>
        <v>266.30077966912563</v>
      </c>
      <c r="O449" s="13">
        <f t="shared" si="93"/>
        <v>1.4086401013182676E-6</v>
      </c>
      <c r="P449" s="43">
        <f t="shared" si="104"/>
        <v>1489.8574660609574</v>
      </c>
      <c r="Q449" s="44">
        <f t="shared" si="94"/>
        <v>7.8808367536492057E-6</v>
      </c>
      <c r="R449" s="10">
        <v>71918.5</v>
      </c>
      <c r="S449" s="10">
        <v>0</v>
      </c>
      <c r="T449" s="10">
        <v>0</v>
      </c>
      <c r="U449" s="10"/>
      <c r="V449" s="10">
        <v>6328.83</v>
      </c>
      <c r="W449" s="10">
        <v>266.12</v>
      </c>
      <c r="X449" s="10">
        <f t="shared" si="95"/>
        <v>6348.1964220091168</v>
      </c>
      <c r="Y449" s="10">
        <f t="shared" si="96"/>
        <v>266.30077966912563</v>
      </c>
      <c r="Z449" s="10">
        <f t="shared" si="97"/>
        <v>1489.8574660609574</v>
      </c>
      <c r="AA449" s="10"/>
      <c r="AB449" s="10"/>
      <c r="AC449" s="10"/>
      <c r="AD449" s="10"/>
      <c r="AE449" s="10"/>
      <c r="AF449" s="10"/>
      <c r="AG449" s="10"/>
      <c r="AH449" s="10"/>
      <c r="AI449" s="10"/>
    </row>
    <row r="450" spans="1:35" x14ac:dyDescent="0.55000000000000004">
      <c r="A450" s="3">
        <v>6360</v>
      </c>
      <c r="B450" s="3" t="s">
        <v>883</v>
      </c>
      <c r="C450" s="3" t="s">
        <v>571</v>
      </c>
      <c r="D450" s="9" t="s">
        <v>884</v>
      </c>
      <c r="E450" s="10">
        <f t="shared" si="90"/>
        <v>1067.4564860016942</v>
      </c>
      <c r="F450" s="11">
        <f t="shared" si="91"/>
        <v>5.6464799482094795E-6</v>
      </c>
      <c r="G450" s="10">
        <f t="shared" si="98"/>
        <v>295.29162882686967</v>
      </c>
      <c r="H450" s="11">
        <f t="shared" si="92"/>
        <v>1.5619917841244815E-6</v>
      </c>
      <c r="I450" s="11">
        <v>2.107489229064341E-5</v>
      </c>
      <c r="J450" s="12">
        <f t="shared" si="99"/>
        <v>-1.5428412342433929E-5</v>
      </c>
      <c r="K450" s="38">
        <f t="shared" si="100"/>
        <v>8.7999999999999995E-2</v>
      </c>
      <c r="L450" s="38">
        <f t="shared" si="101"/>
        <v>3.7000000000000002E-3</v>
      </c>
      <c r="M450" s="38">
        <f t="shared" si="102"/>
        <v>9.169999999999999E-2</v>
      </c>
      <c r="N450" s="10">
        <f t="shared" si="103"/>
        <v>44.770392613845942</v>
      </c>
      <c r="O450" s="13">
        <f t="shared" si="93"/>
        <v>2.3682007415068129E-7</v>
      </c>
      <c r="P450" s="43">
        <f t="shared" si="104"/>
        <v>250.52123621302374</v>
      </c>
      <c r="Q450" s="44">
        <f t="shared" si="94"/>
        <v>1.3251717099738003E-6</v>
      </c>
      <c r="R450" s="10">
        <v>7717.28</v>
      </c>
      <c r="S450" s="10">
        <v>62671.43</v>
      </c>
      <c r="T450" s="10">
        <v>0</v>
      </c>
      <c r="U450" s="10"/>
      <c r="V450" s="10">
        <v>1064.2</v>
      </c>
      <c r="W450" s="10">
        <v>44.74</v>
      </c>
      <c r="X450" s="10">
        <f t="shared" si="95"/>
        <v>1067.4564860016942</v>
      </c>
      <c r="Y450" s="10">
        <f t="shared" si="96"/>
        <v>44.770392613845942</v>
      </c>
      <c r="Z450" s="10">
        <f t="shared" si="97"/>
        <v>250.52123621302374</v>
      </c>
      <c r="AA450" s="10"/>
      <c r="AB450" s="10"/>
      <c r="AC450" s="10"/>
      <c r="AD450" s="10"/>
      <c r="AE450" s="10"/>
      <c r="AF450" s="10"/>
      <c r="AG450" s="10"/>
      <c r="AH450" s="10"/>
      <c r="AI450" s="10"/>
    </row>
    <row r="451" spans="1:35" x14ac:dyDescent="0.55000000000000004">
      <c r="A451" s="3">
        <v>6942</v>
      </c>
      <c r="B451" s="3" t="s">
        <v>885</v>
      </c>
      <c r="C451" s="3" t="s">
        <v>571</v>
      </c>
      <c r="D451" s="9" t="s">
        <v>886</v>
      </c>
      <c r="E451" s="10">
        <f t="shared" si="90"/>
        <v>13726.95678204479</v>
      </c>
      <c r="F451" s="11">
        <f t="shared" si="91"/>
        <v>7.2610909424584275E-5</v>
      </c>
      <c r="G451" s="10">
        <f t="shared" si="98"/>
        <v>3797.3287120817804</v>
      </c>
      <c r="H451" s="11">
        <f t="shared" si="92"/>
        <v>2.0086570938214214E-5</v>
      </c>
      <c r="I451" s="11">
        <v>7.2070374958082723E-5</v>
      </c>
      <c r="J451" s="12">
        <f t="shared" si="99"/>
        <v>5.4053446650155154E-7</v>
      </c>
      <c r="K451" s="38">
        <f t="shared" si="100"/>
        <v>8.7999999999999995E-2</v>
      </c>
      <c r="L451" s="38">
        <f t="shared" si="101"/>
        <v>3.7000000000000002E-3</v>
      </c>
      <c r="M451" s="38">
        <f t="shared" si="102"/>
        <v>9.169999999999999E-2</v>
      </c>
      <c r="N451" s="10">
        <f t="shared" si="103"/>
        <v>575.75085145959758</v>
      </c>
      <c r="O451" s="13">
        <f t="shared" si="93"/>
        <v>3.0455252092833247E-6</v>
      </c>
      <c r="P451" s="43">
        <f t="shared" si="104"/>
        <v>3221.5778606221829</v>
      </c>
      <c r="Q451" s="44">
        <f t="shared" si="94"/>
        <v>1.7041045728930891E-5</v>
      </c>
      <c r="R451" s="10">
        <v>154155.07</v>
      </c>
      <c r="S451" s="10">
        <v>0</v>
      </c>
      <c r="T451" s="10">
        <v>0</v>
      </c>
      <c r="U451" s="10"/>
      <c r="V451" s="10">
        <v>13685.08</v>
      </c>
      <c r="W451" s="10">
        <v>575.36</v>
      </c>
      <c r="X451" s="10">
        <f t="shared" si="95"/>
        <v>13726.95678204479</v>
      </c>
      <c r="Y451" s="10">
        <f t="shared" si="96"/>
        <v>575.75085145959758</v>
      </c>
      <c r="Z451" s="10">
        <f t="shared" si="97"/>
        <v>3221.5778606221829</v>
      </c>
      <c r="AA451" s="10"/>
      <c r="AB451" s="10"/>
      <c r="AC451" s="10"/>
      <c r="AD451" s="10"/>
      <c r="AE451" s="10"/>
      <c r="AF451" s="10"/>
      <c r="AG451" s="10"/>
      <c r="AH451" s="10"/>
      <c r="AI451" s="10"/>
    </row>
    <row r="452" spans="1:35" x14ac:dyDescent="0.55000000000000004">
      <c r="A452" s="3">
        <v>6945</v>
      </c>
      <c r="B452" s="3" t="s">
        <v>887</v>
      </c>
      <c r="C452" s="3" t="s">
        <v>571</v>
      </c>
      <c r="D452" s="9" t="s">
        <v>888</v>
      </c>
      <c r="E452" s="10">
        <f t="shared" si="90"/>
        <v>398583.64782748593</v>
      </c>
      <c r="F452" s="11">
        <f t="shared" si="91"/>
        <v>2.1083712588341667E-3</v>
      </c>
      <c r="G452" s="10">
        <f t="shared" si="98"/>
        <v>110262.28868236164</v>
      </c>
      <c r="H452" s="11">
        <f t="shared" si="92"/>
        <v>5.8324981884802735E-4</v>
      </c>
      <c r="I452" s="11">
        <v>2.2731935415905014E-3</v>
      </c>
      <c r="J452" s="12">
        <f t="shared" si="99"/>
        <v>-1.6482228275633464E-4</v>
      </c>
      <c r="K452" s="38">
        <f t="shared" si="100"/>
        <v>8.7999999999999995E-2</v>
      </c>
      <c r="L452" s="38">
        <f t="shared" si="101"/>
        <v>3.7000000000000002E-3</v>
      </c>
      <c r="M452" s="38">
        <f t="shared" si="102"/>
        <v>9.169999999999999E-2</v>
      </c>
      <c r="N452" s="10">
        <f t="shared" si="103"/>
        <v>16718.739603322381</v>
      </c>
      <c r="O452" s="13">
        <f t="shared" si="93"/>
        <v>8.8436417940642603E-5</v>
      </c>
      <c r="P452" s="43">
        <f t="shared" si="104"/>
        <v>93543.549079039265</v>
      </c>
      <c r="Q452" s="44">
        <f t="shared" si="94"/>
        <v>4.9481340090738485E-4</v>
      </c>
      <c r="R452" s="10">
        <v>4452406.26</v>
      </c>
      <c r="S452" s="10">
        <v>437657.1</v>
      </c>
      <c r="T452" s="10">
        <v>0</v>
      </c>
      <c r="U452" s="10"/>
      <c r="V452" s="10">
        <v>397367.69</v>
      </c>
      <c r="W452" s="10">
        <v>16707.39</v>
      </c>
      <c r="X452" s="10">
        <f t="shared" si="95"/>
        <v>398583.64782748593</v>
      </c>
      <c r="Y452" s="10">
        <f t="shared" si="96"/>
        <v>16718.739603322381</v>
      </c>
      <c r="Z452" s="10">
        <f t="shared" si="97"/>
        <v>93543.549079039265</v>
      </c>
      <c r="AA452" s="10"/>
      <c r="AB452" s="10"/>
      <c r="AC452" s="10"/>
      <c r="AD452" s="10"/>
      <c r="AE452" s="10"/>
      <c r="AF452" s="10"/>
      <c r="AG452" s="10"/>
      <c r="AH452" s="10"/>
      <c r="AI452" s="10"/>
    </row>
    <row r="453" spans="1:35" x14ac:dyDescent="0.55000000000000004">
      <c r="A453" s="3">
        <v>6950</v>
      </c>
      <c r="B453" s="3" t="s">
        <v>889</v>
      </c>
      <c r="C453" s="3" t="s">
        <v>571</v>
      </c>
      <c r="D453" s="9" t="s">
        <v>890</v>
      </c>
      <c r="E453" s="10">
        <f t="shared" si="90"/>
        <v>18942.237020367123</v>
      </c>
      <c r="F453" s="11">
        <f t="shared" si="91"/>
        <v>1.0019795927265974E-4</v>
      </c>
      <c r="G453" s="10">
        <f t="shared" si="98"/>
        <v>5240.0306982060301</v>
      </c>
      <c r="H453" s="11">
        <f t="shared" si="92"/>
        <v>2.7717971321011306E-5</v>
      </c>
      <c r="I453" s="11">
        <v>1.0289194420212157E-4</v>
      </c>
      <c r="J453" s="12">
        <f t="shared" si="99"/>
        <v>-2.6939849294618378E-6</v>
      </c>
      <c r="K453" s="38">
        <f t="shared" si="100"/>
        <v>8.7999999999999995E-2</v>
      </c>
      <c r="L453" s="38">
        <f t="shared" si="101"/>
        <v>3.7000000000000002E-3</v>
      </c>
      <c r="M453" s="38">
        <f t="shared" si="102"/>
        <v>9.169999999999999E-2</v>
      </c>
      <c r="N453" s="10">
        <f t="shared" si="103"/>
        <v>794.4793364290756</v>
      </c>
      <c r="O453" s="13">
        <f t="shared" si="93"/>
        <v>4.2025241321231974E-6</v>
      </c>
      <c r="P453" s="43">
        <f t="shared" si="104"/>
        <v>4445.5513617769548</v>
      </c>
      <c r="Q453" s="44">
        <f t="shared" si="94"/>
        <v>2.3515447188888111E-5</v>
      </c>
      <c r="R453" s="10">
        <v>214536.7</v>
      </c>
      <c r="S453" s="10">
        <v>0</v>
      </c>
      <c r="T453" s="10">
        <v>0</v>
      </c>
      <c r="U453" s="10"/>
      <c r="V453" s="10">
        <v>18884.449999999997</v>
      </c>
      <c r="W453" s="10">
        <v>793.94</v>
      </c>
      <c r="X453" s="10">
        <f t="shared" si="95"/>
        <v>18942.237020367123</v>
      </c>
      <c r="Y453" s="10">
        <f t="shared" si="96"/>
        <v>794.4793364290756</v>
      </c>
      <c r="Z453" s="10">
        <f t="shared" si="97"/>
        <v>4445.5513617769548</v>
      </c>
      <c r="AA453" s="10"/>
      <c r="AB453" s="10"/>
      <c r="AC453" s="10"/>
      <c r="AD453" s="10"/>
      <c r="AE453" s="10"/>
      <c r="AF453" s="10"/>
      <c r="AG453" s="10"/>
      <c r="AH453" s="10"/>
      <c r="AI453" s="10"/>
    </row>
    <row r="454" spans="1:35" x14ac:dyDescent="0.55000000000000004">
      <c r="A454" s="3">
        <v>6946</v>
      </c>
      <c r="B454" s="3" t="s">
        <v>891</v>
      </c>
      <c r="C454" s="3" t="s">
        <v>571</v>
      </c>
      <c r="D454" s="9" t="s">
        <v>892</v>
      </c>
      <c r="E454" s="10">
        <f t="shared" si="90"/>
        <v>10171.901386205604</v>
      </c>
      <c r="F454" s="11">
        <f t="shared" si="91"/>
        <v>5.3805881518886563E-5</v>
      </c>
      <c r="G454" s="10">
        <f t="shared" si="98"/>
        <v>2813.8919643461281</v>
      </c>
      <c r="H454" s="11">
        <f t="shared" si="92"/>
        <v>1.4884526687004438E-5</v>
      </c>
      <c r="I454" s="11">
        <v>8.8006857199100571E-5</v>
      </c>
      <c r="J454" s="12">
        <f t="shared" si="99"/>
        <v>-3.4200975680214008E-5</v>
      </c>
      <c r="K454" s="38">
        <f t="shared" si="100"/>
        <v>8.7999999999999995E-2</v>
      </c>
      <c r="L454" s="38">
        <f t="shared" si="101"/>
        <v>3.7000000000000002E-3</v>
      </c>
      <c r="M454" s="38">
        <f t="shared" si="102"/>
        <v>9.169999999999999E-2</v>
      </c>
      <c r="N454" s="10">
        <f t="shared" si="103"/>
        <v>426.64963332229223</v>
      </c>
      <c r="O454" s="13">
        <f t="shared" si="93"/>
        <v>2.2568307289871358E-6</v>
      </c>
      <c r="P454" s="43">
        <f t="shared" si="104"/>
        <v>2387.242331023836</v>
      </c>
      <c r="Q454" s="44">
        <f t="shared" si="94"/>
        <v>1.2627695958017302E-5</v>
      </c>
      <c r="R454" s="10">
        <v>115237.75999999999</v>
      </c>
      <c r="S454" s="10">
        <v>78940.73</v>
      </c>
      <c r="T454" s="10">
        <v>0</v>
      </c>
      <c r="U454" s="10"/>
      <c r="V454" s="10">
        <v>10140.870000000001</v>
      </c>
      <c r="W454" s="10">
        <v>426.36</v>
      </c>
      <c r="X454" s="10">
        <f t="shared" si="95"/>
        <v>10171.901386205604</v>
      </c>
      <c r="Y454" s="10">
        <f t="shared" si="96"/>
        <v>426.64963332229223</v>
      </c>
      <c r="Z454" s="10">
        <f t="shared" si="97"/>
        <v>2387.242331023836</v>
      </c>
      <c r="AA454" s="10"/>
      <c r="AB454" s="10"/>
      <c r="AC454" s="10"/>
      <c r="AD454" s="10"/>
      <c r="AE454" s="10"/>
      <c r="AF454" s="10"/>
      <c r="AG454" s="10"/>
      <c r="AH454" s="10"/>
      <c r="AI454" s="10"/>
    </row>
    <row r="455" spans="1:35" x14ac:dyDescent="0.55000000000000004">
      <c r="A455" s="3">
        <v>6947</v>
      </c>
      <c r="B455" s="3" t="s">
        <v>893</v>
      </c>
      <c r="C455" s="3" t="s">
        <v>571</v>
      </c>
      <c r="D455" s="9" t="s">
        <v>894</v>
      </c>
      <c r="E455" s="10">
        <f t="shared" si="90"/>
        <v>180052.81653702282</v>
      </c>
      <c r="F455" s="11">
        <f t="shared" si="91"/>
        <v>9.5241785639712335E-4</v>
      </c>
      <c r="G455" s="10">
        <f t="shared" si="98"/>
        <v>49809.011189115605</v>
      </c>
      <c r="H455" s="11">
        <f t="shared" si="92"/>
        <v>2.6347264418517618E-4</v>
      </c>
      <c r="I455" s="11">
        <v>9.1572828126808108E-4</v>
      </c>
      <c r="J455" s="12">
        <f t="shared" si="99"/>
        <v>3.6689575129042278E-5</v>
      </c>
      <c r="K455" s="38">
        <f t="shared" si="100"/>
        <v>8.7999999999999995E-2</v>
      </c>
      <c r="L455" s="38">
        <f t="shared" si="101"/>
        <v>3.7000000000000002E-3</v>
      </c>
      <c r="M455" s="38">
        <f t="shared" si="102"/>
        <v>9.169999999999999E-2</v>
      </c>
      <c r="N455" s="10">
        <f t="shared" si="103"/>
        <v>7552.437011140044</v>
      </c>
      <c r="O455" s="13">
        <f t="shared" si="93"/>
        <v>3.9949810322712969E-5</v>
      </c>
      <c r="P455" s="43">
        <f t="shared" si="104"/>
        <v>42256.574177975563</v>
      </c>
      <c r="Q455" s="44">
        <f t="shared" si="94"/>
        <v>2.2352283386246322E-4</v>
      </c>
      <c r="R455" s="10">
        <v>2029238.41</v>
      </c>
      <c r="S455" s="10">
        <v>45315.19</v>
      </c>
      <c r="T455" s="10">
        <v>0</v>
      </c>
      <c r="U455" s="10"/>
      <c r="V455" s="10">
        <v>179503.53</v>
      </c>
      <c r="W455" s="10">
        <v>7547.3099999999995</v>
      </c>
      <c r="X455" s="10">
        <f t="shared" si="95"/>
        <v>180052.81653702282</v>
      </c>
      <c r="Y455" s="10">
        <f t="shared" si="96"/>
        <v>7552.437011140044</v>
      </c>
      <c r="Z455" s="10">
        <f t="shared" si="97"/>
        <v>42256.574177975563</v>
      </c>
      <c r="AA455" s="10"/>
      <c r="AB455" s="10"/>
      <c r="AC455" s="10"/>
      <c r="AD455" s="10"/>
      <c r="AE455" s="10"/>
      <c r="AF455" s="10"/>
      <c r="AG455" s="10"/>
      <c r="AH455" s="10"/>
      <c r="AI455" s="10"/>
    </row>
    <row r="456" spans="1:35" x14ac:dyDescent="0.55000000000000004">
      <c r="A456" s="3">
        <v>6948</v>
      </c>
      <c r="B456" s="3" t="s">
        <v>895</v>
      </c>
      <c r="C456" s="3" t="s">
        <v>571</v>
      </c>
      <c r="D456" s="9" t="s">
        <v>896</v>
      </c>
      <c r="E456" s="10">
        <f t="shared" si="90"/>
        <v>15871.19821234532</v>
      </c>
      <c r="F456" s="11">
        <f t="shared" si="91"/>
        <v>8.3953213676874643E-5</v>
      </c>
      <c r="G456" s="10">
        <f t="shared" si="98"/>
        <v>4390.4715158549661</v>
      </c>
      <c r="H456" s="11">
        <f t="shared" si="92"/>
        <v>2.3224093630567529E-5</v>
      </c>
      <c r="I456" s="11">
        <v>8.2679371576810186E-5</v>
      </c>
      <c r="J456" s="12">
        <f t="shared" si="99"/>
        <v>1.2738421000644569E-6</v>
      </c>
      <c r="K456" s="38">
        <f t="shared" si="100"/>
        <v>8.7999999999999995E-2</v>
      </c>
      <c r="L456" s="38">
        <f t="shared" si="101"/>
        <v>3.7000000000000002E-3</v>
      </c>
      <c r="M456" s="38">
        <f t="shared" si="102"/>
        <v>9.169999999999999E-2</v>
      </c>
      <c r="N456" s="10">
        <f t="shared" si="103"/>
        <v>665.66188803434181</v>
      </c>
      <c r="O456" s="13">
        <f t="shared" si="93"/>
        <v>3.5211238606565638E-6</v>
      </c>
      <c r="P456" s="43">
        <f t="shared" si="104"/>
        <v>3724.809627820624</v>
      </c>
      <c r="Q456" s="44">
        <f t="shared" si="94"/>
        <v>1.9702969769910963E-5</v>
      </c>
      <c r="R456" s="10">
        <v>179804.55</v>
      </c>
      <c r="S456" s="10">
        <v>0</v>
      </c>
      <c r="T456" s="10">
        <v>0</v>
      </c>
      <c r="U456" s="10"/>
      <c r="V456" s="10">
        <v>15822.78</v>
      </c>
      <c r="W456" s="10">
        <v>665.21</v>
      </c>
      <c r="X456" s="10">
        <f t="shared" si="95"/>
        <v>15871.19821234532</v>
      </c>
      <c r="Y456" s="10">
        <f t="shared" si="96"/>
        <v>665.66188803434181</v>
      </c>
      <c r="Z456" s="10">
        <f t="shared" si="97"/>
        <v>3724.809627820624</v>
      </c>
      <c r="AA456" s="10"/>
      <c r="AB456" s="10"/>
      <c r="AC456" s="10"/>
      <c r="AD456" s="10"/>
      <c r="AE456" s="10"/>
      <c r="AF456" s="10"/>
      <c r="AG456" s="10"/>
      <c r="AH456" s="10"/>
      <c r="AI456" s="10"/>
    </row>
    <row r="457" spans="1:35" x14ac:dyDescent="0.55000000000000004">
      <c r="A457" s="3">
        <v>7092</v>
      </c>
      <c r="B457" s="3" t="s">
        <v>897</v>
      </c>
      <c r="C457" s="3" t="s">
        <v>571</v>
      </c>
      <c r="D457" s="9" t="s">
        <v>898</v>
      </c>
      <c r="E457" s="10">
        <f t="shared" si="90"/>
        <v>3467.8995096630124</v>
      </c>
      <c r="F457" s="11">
        <f t="shared" si="91"/>
        <v>1.8344003058206726E-5</v>
      </c>
      <c r="G457" s="10">
        <f t="shared" si="98"/>
        <v>959.32966363167066</v>
      </c>
      <c r="H457" s="11">
        <f t="shared" si="92"/>
        <v>5.074526016239107E-6</v>
      </c>
      <c r="I457" s="11">
        <v>1.905352811037773E-5</v>
      </c>
      <c r="J457" s="12">
        <f t="shared" si="99"/>
        <v>-7.0952505217100449E-7</v>
      </c>
      <c r="K457" s="38">
        <f t="shared" si="100"/>
        <v>8.7999999999999995E-2</v>
      </c>
      <c r="L457" s="38">
        <f t="shared" si="101"/>
        <v>3.7000000000000002E-3</v>
      </c>
      <c r="M457" s="38">
        <f t="shared" si="102"/>
        <v>9.169999999999999E-2</v>
      </c>
      <c r="N457" s="10">
        <f t="shared" si="103"/>
        <v>145.4487386325996</v>
      </c>
      <c r="O457" s="13">
        <f t="shared" si="93"/>
        <v>7.6937411215470527E-7</v>
      </c>
      <c r="P457" s="43">
        <f t="shared" si="104"/>
        <v>813.880924999071</v>
      </c>
      <c r="Q457" s="44">
        <f t="shared" si="94"/>
        <v>4.3051519040844008E-6</v>
      </c>
      <c r="R457" s="10">
        <v>39287.75</v>
      </c>
      <c r="S457" s="10">
        <v>4631.67</v>
      </c>
      <c r="T457" s="10">
        <v>0</v>
      </c>
      <c r="U457" s="10"/>
      <c r="V457" s="10">
        <v>3457.32</v>
      </c>
      <c r="W457" s="10">
        <v>145.35</v>
      </c>
      <c r="X457" s="10">
        <f t="shared" si="95"/>
        <v>3467.8995096630124</v>
      </c>
      <c r="Y457" s="10">
        <f t="shared" si="96"/>
        <v>145.4487386325996</v>
      </c>
      <c r="Z457" s="10">
        <f t="shared" si="97"/>
        <v>813.880924999071</v>
      </c>
      <c r="AA457" s="10"/>
      <c r="AB457" s="10"/>
      <c r="AC457" s="10"/>
      <c r="AD457" s="10"/>
      <c r="AE457" s="10"/>
      <c r="AF457" s="10"/>
      <c r="AG457" s="10"/>
      <c r="AH457" s="10"/>
      <c r="AI457" s="10"/>
    </row>
    <row r="458" spans="1:35" x14ac:dyDescent="0.55000000000000004">
      <c r="A458" s="3">
        <v>6949</v>
      </c>
      <c r="B458" s="3" t="s">
        <v>899</v>
      </c>
      <c r="C458" s="3" t="s">
        <v>571</v>
      </c>
      <c r="D458" s="9" t="s">
        <v>900</v>
      </c>
      <c r="E458" s="10">
        <f t="shared" si="90"/>
        <v>135031.38981815518</v>
      </c>
      <c r="F458" s="11">
        <f t="shared" si="91"/>
        <v>7.1426989763577183E-4</v>
      </c>
      <c r="G458" s="10">
        <f t="shared" si="98"/>
        <v>37354.4859017626</v>
      </c>
      <c r="H458" s="11">
        <f t="shared" si="92"/>
        <v>1.9759246244314025E-4</v>
      </c>
      <c r="I458" s="11">
        <v>7.6537144681059236E-4</v>
      </c>
      <c r="J458" s="12">
        <f t="shared" si="99"/>
        <v>-5.1101549174820539E-5</v>
      </c>
      <c r="K458" s="38">
        <f t="shared" si="100"/>
        <v>8.7999999999999995E-2</v>
      </c>
      <c r="L458" s="38">
        <f t="shared" si="101"/>
        <v>3.7000000000000002E-3</v>
      </c>
      <c r="M458" s="38">
        <f t="shared" si="102"/>
        <v>9.169999999999999E-2</v>
      </c>
      <c r="N458" s="10">
        <f t="shared" si="103"/>
        <v>5663.9850256891805</v>
      </c>
      <c r="O458" s="13">
        <f t="shared" si="93"/>
        <v>2.9960544803380351E-5</v>
      </c>
      <c r="P458" s="43">
        <f t="shared" si="104"/>
        <v>31690.50087607342</v>
      </c>
      <c r="Q458" s="44">
        <f t="shared" si="94"/>
        <v>1.676319176397599E-4</v>
      </c>
      <c r="R458" s="10">
        <v>1520924.92</v>
      </c>
      <c r="S458" s="10">
        <v>2866.73</v>
      </c>
      <c r="T458" s="10">
        <v>0</v>
      </c>
      <c r="U458" s="10"/>
      <c r="V458" s="10">
        <v>134619.44999999998</v>
      </c>
      <c r="W458" s="10">
        <v>5660.14</v>
      </c>
      <c r="X458" s="10">
        <f t="shared" si="95"/>
        <v>135031.38981815518</v>
      </c>
      <c r="Y458" s="10">
        <f t="shared" si="96"/>
        <v>5663.9850256891805</v>
      </c>
      <c r="Z458" s="10">
        <f t="shared" si="97"/>
        <v>31690.50087607342</v>
      </c>
      <c r="AA458" s="10"/>
      <c r="AB458" s="10"/>
      <c r="AC458" s="10"/>
      <c r="AD458" s="10"/>
      <c r="AE458" s="10"/>
      <c r="AF458" s="10"/>
      <c r="AG458" s="10"/>
      <c r="AH458" s="10"/>
      <c r="AI458" s="10"/>
    </row>
    <row r="459" spans="1:35" x14ac:dyDescent="0.55000000000000004">
      <c r="A459" s="3">
        <v>9221</v>
      </c>
      <c r="B459" s="3">
        <v>0</v>
      </c>
      <c r="C459" s="3" t="s">
        <v>571</v>
      </c>
      <c r="D459" s="9" t="s">
        <v>901</v>
      </c>
      <c r="E459" s="10">
        <f t="shared" ref="E459:E522" si="105">X459</f>
        <v>369.376856765762</v>
      </c>
      <c r="F459" s="11">
        <f t="shared" ref="F459:F522" si="106">E459/($E$585+$G$585)</f>
        <v>1.9538773171660788E-6</v>
      </c>
      <c r="G459" s="10">
        <f t="shared" si="98"/>
        <v>102.17952656279782</v>
      </c>
      <c r="H459" s="11">
        <f t="shared" ref="H459:H522" si="107">G459/($E$585+$G$585)</f>
        <v>5.4049476996991152E-7</v>
      </c>
      <c r="I459" s="11">
        <v>1.260953997700326E-6</v>
      </c>
      <c r="J459" s="12">
        <f t="shared" si="99"/>
        <v>6.9292331946575288E-7</v>
      </c>
      <c r="K459" s="38">
        <f t="shared" si="100"/>
        <v>8.7999999999999995E-2</v>
      </c>
      <c r="L459" s="38">
        <f t="shared" si="101"/>
        <v>3.7000000000000002E-3</v>
      </c>
      <c r="M459" s="38">
        <f t="shared" si="102"/>
        <v>9.169999999999999E-2</v>
      </c>
      <c r="N459" s="10">
        <f t="shared" si="103"/>
        <v>15.490515817218041</v>
      </c>
      <c r="O459" s="13">
        <f t="shared" ref="O459:O522" si="108">N459/($E$585+$G$585)</f>
        <v>8.1939533926073897E-8</v>
      </c>
      <c r="P459" s="43">
        <f t="shared" si="104"/>
        <v>86.689010745579779</v>
      </c>
      <c r="Q459" s="44">
        <f t="shared" ref="Q459:Q522" si="109">P459/($E$585+$G$585)</f>
        <v>4.5855523604383758E-7</v>
      </c>
      <c r="R459" s="10">
        <v>4184.75</v>
      </c>
      <c r="S459" s="10">
        <v>2749.25</v>
      </c>
      <c r="T459" s="10">
        <v>0</v>
      </c>
      <c r="U459" s="10"/>
      <c r="V459" s="10">
        <v>368.25</v>
      </c>
      <c r="W459" s="10">
        <v>15.48</v>
      </c>
      <c r="X459" s="10">
        <f t="shared" ref="X459:X522" si="110">V459/$V$585*$X$586</f>
        <v>369.376856765762</v>
      </c>
      <c r="Y459" s="10">
        <f t="shared" ref="Y459:Y522" si="111">W459/$W$586*$Y$586</f>
        <v>15.490515817218041</v>
      </c>
      <c r="Z459" s="10">
        <f t="shared" ref="Z459:Z522" si="112">V459/$V$585*$Z$586</f>
        <v>86.689010745579779</v>
      </c>
      <c r="AA459" s="10"/>
      <c r="AB459" s="10"/>
      <c r="AC459" s="10"/>
      <c r="AD459" s="10"/>
      <c r="AE459" s="10"/>
      <c r="AF459" s="10"/>
      <c r="AG459" s="10"/>
      <c r="AH459" s="10"/>
      <c r="AI459" s="10"/>
    </row>
    <row r="460" spans="1:35" x14ac:dyDescent="0.55000000000000004">
      <c r="A460" s="3">
        <v>6402</v>
      </c>
      <c r="B460" s="3" t="s">
        <v>902</v>
      </c>
      <c r="C460" s="3" t="s">
        <v>571</v>
      </c>
      <c r="D460" s="9" t="s">
        <v>903</v>
      </c>
      <c r="E460" s="10">
        <f t="shared" si="105"/>
        <v>22209.123299627267</v>
      </c>
      <c r="F460" s="11">
        <f t="shared" si="106"/>
        <v>1.174786710495085E-4</v>
      </c>
      <c r="G460" s="10">
        <f t="shared" ref="G460:G523" si="113">Y460+Z460</f>
        <v>6143.8089047353096</v>
      </c>
      <c r="H460" s="11">
        <f t="shared" si="107"/>
        <v>3.2498649116984908E-5</v>
      </c>
      <c r="I460" s="11">
        <v>1.5425539269386306E-4</v>
      </c>
      <c r="J460" s="12">
        <f t="shared" ref="J460:J523" si="114">F460-I460</f>
        <v>-3.6776721644354559E-5</v>
      </c>
      <c r="K460" s="38">
        <f t="shared" ref="K460:K523" si="115">IF(OR($C460="City",$C460="County",$C460="Other Local Government",$C460="Consolidated Government"),0.0907,IF(OR($C460="School District"),0.088,IF(OR($C460="State Agency",$C460="University"),0.0917,)))</f>
        <v>8.7999999999999995E-2</v>
      </c>
      <c r="L460" s="38">
        <f t="shared" ref="L460:L523" si="116">IF(OR($C460="City",$C460="County",$C460="Other Local Government",$C460="Consolidated Government"),0.001,IF(OR($C460="School District"),0.0037,IF(OR($C460="State Agency",$C460="University"),0,)))</f>
        <v>3.7000000000000002E-3</v>
      </c>
      <c r="M460" s="38">
        <f t="shared" ref="M460:M523" si="117">K460+L460</f>
        <v>9.169999999999999E-2</v>
      </c>
      <c r="N460" s="10">
        <f t="shared" ref="N460:N523" si="118">Y460</f>
        <v>931.55238918376074</v>
      </c>
      <c r="O460" s="13">
        <f t="shared" si="108"/>
        <v>4.9275937288411301E-6</v>
      </c>
      <c r="P460" s="43">
        <f t="shared" ref="P460:P523" si="119">Z460</f>
        <v>5212.2565155515485</v>
      </c>
      <c r="Q460" s="44">
        <f t="shared" si="109"/>
        <v>2.7571055388143773E-5</v>
      </c>
      <c r="R460" s="10">
        <v>250677.77</v>
      </c>
      <c r="S460" s="10">
        <v>0</v>
      </c>
      <c r="T460" s="10">
        <v>0</v>
      </c>
      <c r="U460" s="10"/>
      <c r="V460" s="10">
        <v>22141.370000000003</v>
      </c>
      <c r="W460" s="10">
        <v>930.92</v>
      </c>
      <c r="X460" s="10">
        <f t="shared" si="110"/>
        <v>22209.123299627267</v>
      </c>
      <c r="Y460" s="10">
        <f t="shared" si="111"/>
        <v>931.55238918376074</v>
      </c>
      <c r="Z460" s="10">
        <f t="shared" si="112"/>
        <v>5212.2565155515485</v>
      </c>
      <c r="AA460" s="10"/>
      <c r="AB460" s="10"/>
      <c r="AC460" s="10"/>
      <c r="AD460" s="10"/>
      <c r="AE460" s="10"/>
      <c r="AF460" s="10"/>
      <c r="AG460" s="10"/>
      <c r="AH460" s="10"/>
      <c r="AI460" s="10"/>
    </row>
    <row r="461" spans="1:35" x14ac:dyDescent="0.55000000000000004">
      <c r="A461" s="3">
        <v>6832</v>
      </c>
      <c r="B461" s="3" t="s">
        <v>904</v>
      </c>
      <c r="C461" s="3" t="s">
        <v>571</v>
      </c>
      <c r="D461" s="9" t="s">
        <v>905</v>
      </c>
      <c r="E461" s="10">
        <f t="shared" si="105"/>
        <v>3631.1976828645493</v>
      </c>
      <c r="F461" s="11">
        <f t="shared" si="106"/>
        <v>1.9207794578192164E-5</v>
      </c>
      <c r="G461" s="10">
        <f t="shared" si="113"/>
        <v>1004.5087458676087</v>
      </c>
      <c r="H461" s="11">
        <f t="shared" si="107"/>
        <v>5.3135079187982017E-6</v>
      </c>
      <c r="I461" s="11">
        <v>3.1970147075485715E-5</v>
      </c>
      <c r="J461" s="12">
        <f t="shared" si="114"/>
        <v>-1.2762352497293552E-5</v>
      </c>
      <c r="K461" s="38">
        <f t="shared" si="115"/>
        <v>8.7999999999999995E-2</v>
      </c>
      <c r="L461" s="38">
        <f t="shared" si="116"/>
        <v>3.7000000000000002E-3</v>
      </c>
      <c r="M461" s="38">
        <f t="shared" si="117"/>
        <v>9.169999999999999E-2</v>
      </c>
      <c r="N461" s="10">
        <f t="shared" si="118"/>
        <v>152.30339194965023</v>
      </c>
      <c r="O461" s="13">
        <f t="shared" si="108"/>
        <v>8.0563288524214769E-7</v>
      </c>
      <c r="P461" s="43">
        <f t="shared" si="119"/>
        <v>852.20535391795852</v>
      </c>
      <c r="Q461" s="44">
        <f t="shared" si="109"/>
        <v>4.5078750335560543E-6</v>
      </c>
      <c r="R461" s="10">
        <v>41138.31</v>
      </c>
      <c r="S461" s="10">
        <v>0</v>
      </c>
      <c r="T461" s="10">
        <v>0</v>
      </c>
      <c r="U461" s="10"/>
      <c r="V461" s="10">
        <v>3620.12</v>
      </c>
      <c r="W461" s="10">
        <v>152.19999999999999</v>
      </c>
      <c r="X461" s="10">
        <f t="shared" si="110"/>
        <v>3631.1976828645493</v>
      </c>
      <c r="Y461" s="10">
        <f t="shared" si="111"/>
        <v>152.30339194965023</v>
      </c>
      <c r="Z461" s="10">
        <f t="shared" si="112"/>
        <v>852.20535391795852</v>
      </c>
      <c r="AA461" s="10"/>
      <c r="AB461" s="10"/>
      <c r="AC461" s="10"/>
      <c r="AD461" s="10"/>
      <c r="AE461" s="10"/>
      <c r="AF461" s="10"/>
      <c r="AG461" s="10"/>
      <c r="AH461" s="10"/>
      <c r="AI461" s="10"/>
    </row>
    <row r="462" spans="1:35" x14ac:dyDescent="0.55000000000000004">
      <c r="A462" s="3">
        <v>6833</v>
      </c>
      <c r="B462" s="3" t="s">
        <v>906</v>
      </c>
      <c r="C462" s="3" t="s">
        <v>571</v>
      </c>
      <c r="D462" s="9" t="s">
        <v>907</v>
      </c>
      <c r="E462" s="10">
        <f t="shared" si="105"/>
        <v>554776.25409928954</v>
      </c>
      <c r="F462" s="11">
        <f t="shared" si="106"/>
        <v>2.9345767584847797E-3</v>
      </c>
      <c r="G462" s="10">
        <f t="shared" si="113"/>
        <v>153470.55041787509</v>
      </c>
      <c r="H462" s="11">
        <f t="shared" si="107"/>
        <v>8.1180675459760921E-4</v>
      </c>
      <c r="I462" s="11">
        <v>2.8971121503313297E-3</v>
      </c>
      <c r="J462" s="12">
        <f t="shared" si="114"/>
        <v>3.7464608153449982E-5</v>
      </c>
      <c r="K462" s="38">
        <f t="shared" si="115"/>
        <v>8.7999999999999995E-2</v>
      </c>
      <c r="L462" s="38">
        <f t="shared" si="116"/>
        <v>3.7000000000000002E-3</v>
      </c>
      <c r="M462" s="38">
        <f t="shared" si="117"/>
        <v>9.169999999999999E-2</v>
      </c>
      <c r="N462" s="10">
        <f t="shared" si="118"/>
        <v>23270.177080723439</v>
      </c>
      <c r="O462" s="13">
        <f t="shared" si="108"/>
        <v>1.2309128287724897E-4</v>
      </c>
      <c r="P462" s="43">
        <f t="shared" si="119"/>
        <v>130200.37333715164</v>
      </c>
      <c r="Q462" s="44">
        <f t="shared" si="109"/>
        <v>6.8871547172036016E-4</v>
      </c>
      <c r="R462" s="10">
        <v>6262773.7699999996</v>
      </c>
      <c r="S462" s="10">
        <v>442090.76</v>
      </c>
      <c r="T462" s="10">
        <v>0</v>
      </c>
      <c r="U462" s="10"/>
      <c r="V462" s="10">
        <v>553083.80000000005</v>
      </c>
      <c r="W462" s="10">
        <v>23254.38</v>
      </c>
      <c r="X462" s="10">
        <f t="shared" si="110"/>
        <v>554776.25409928954</v>
      </c>
      <c r="Y462" s="10">
        <f t="shared" si="111"/>
        <v>23270.177080723439</v>
      </c>
      <c r="Z462" s="10">
        <f t="shared" si="112"/>
        <v>130200.37333715164</v>
      </c>
      <c r="AA462" s="10"/>
      <c r="AB462" s="10"/>
      <c r="AC462" s="10"/>
      <c r="AD462" s="10"/>
      <c r="AE462" s="10"/>
      <c r="AF462" s="10"/>
      <c r="AG462" s="10"/>
      <c r="AH462" s="10"/>
      <c r="AI462" s="10"/>
    </row>
    <row r="463" spans="1:35" x14ac:dyDescent="0.55000000000000004">
      <c r="A463" s="3">
        <v>7086</v>
      </c>
      <c r="B463" s="3" t="s">
        <v>908</v>
      </c>
      <c r="C463" s="3" t="s">
        <v>571</v>
      </c>
      <c r="D463" s="9" t="s">
        <v>909</v>
      </c>
      <c r="E463" s="10">
        <f t="shared" si="105"/>
        <v>1751.2625709829713</v>
      </c>
      <c r="F463" s="11">
        <f t="shared" si="106"/>
        <v>9.2635804089249157E-6</v>
      </c>
      <c r="G463" s="10">
        <f t="shared" si="113"/>
        <v>484.57354860928774</v>
      </c>
      <c r="H463" s="11">
        <f t="shared" si="107"/>
        <v>2.5632284421294079E-6</v>
      </c>
      <c r="I463" s="11">
        <v>1.082997869427945E-5</v>
      </c>
      <c r="J463" s="12">
        <f t="shared" si="114"/>
        <v>-1.5663982853545345E-6</v>
      </c>
      <c r="K463" s="38">
        <f t="shared" si="115"/>
        <v>8.7999999999999995E-2</v>
      </c>
      <c r="L463" s="38">
        <f t="shared" si="116"/>
        <v>3.7000000000000002E-3</v>
      </c>
      <c r="M463" s="38">
        <f t="shared" si="117"/>
        <v>9.169999999999999E-2</v>
      </c>
      <c r="N463" s="10">
        <f t="shared" si="118"/>
        <v>73.569943338622096</v>
      </c>
      <c r="O463" s="13">
        <f t="shared" si="108"/>
        <v>3.891598536333948E-7</v>
      </c>
      <c r="P463" s="43">
        <f t="shared" si="119"/>
        <v>411.00360527066567</v>
      </c>
      <c r="Q463" s="44">
        <f t="shared" si="109"/>
        <v>2.1740685884960132E-6</v>
      </c>
      <c r="R463" s="10">
        <v>19840</v>
      </c>
      <c r="S463" s="10">
        <v>0</v>
      </c>
      <c r="T463" s="10">
        <v>0</v>
      </c>
      <c r="U463" s="10"/>
      <c r="V463" s="10">
        <v>1745.92</v>
      </c>
      <c r="W463" s="10">
        <v>73.52</v>
      </c>
      <c r="X463" s="10">
        <f t="shared" si="110"/>
        <v>1751.2625709829713</v>
      </c>
      <c r="Y463" s="10">
        <f t="shared" si="111"/>
        <v>73.569943338622096</v>
      </c>
      <c r="Z463" s="10">
        <f t="shared" si="112"/>
        <v>411.00360527066567</v>
      </c>
      <c r="AA463" s="10"/>
      <c r="AB463" s="10"/>
      <c r="AC463" s="10"/>
      <c r="AD463" s="10"/>
      <c r="AE463" s="10"/>
      <c r="AF463" s="10"/>
      <c r="AG463" s="10"/>
      <c r="AH463" s="10"/>
      <c r="AI463" s="10"/>
    </row>
    <row r="464" spans="1:35" x14ac:dyDescent="0.55000000000000004">
      <c r="A464" s="3">
        <v>6834</v>
      </c>
      <c r="B464" s="3" t="s">
        <v>910</v>
      </c>
      <c r="C464" s="3" t="s">
        <v>571</v>
      </c>
      <c r="D464" s="9" t="s">
        <v>911</v>
      </c>
      <c r="E464" s="10">
        <f t="shared" si="105"/>
        <v>25315.429698372449</v>
      </c>
      <c r="F464" s="11">
        <f t="shared" si="106"/>
        <v>1.339099701455558E-4</v>
      </c>
      <c r="G464" s="10">
        <f t="shared" si="113"/>
        <v>7003.1760731282893</v>
      </c>
      <c r="H464" s="11">
        <f t="shared" si="107"/>
        <v>3.7044407701164624E-5</v>
      </c>
      <c r="I464" s="11">
        <v>1.4746229002096106E-4</v>
      </c>
      <c r="J464" s="12">
        <f t="shared" si="114"/>
        <v>-1.3552319875405252E-5</v>
      </c>
      <c r="K464" s="38">
        <f t="shared" si="115"/>
        <v>8.7999999999999995E-2</v>
      </c>
      <c r="L464" s="38">
        <f t="shared" si="116"/>
        <v>3.7000000000000002E-3</v>
      </c>
      <c r="M464" s="38">
        <f t="shared" si="117"/>
        <v>9.169999999999999E-2</v>
      </c>
      <c r="N464" s="10">
        <f t="shared" si="118"/>
        <v>1061.9008769325219</v>
      </c>
      <c r="O464" s="13">
        <f t="shared" si="108"/>
        <v>5.6170926751725505E-6</v>
      </c>
      <c r="P464" s="43">
        <f t="shared" si="119"/>
        <v>5941.2751961957674</v>
      </c>
      <c r="Q464" s="44">
        <f t="shared" si="109"/>
        <v>3.1427315025992071E-5</v>
      </c>
      <c r="R464" s="10">
        <v>286798.62</v>
      </c>
      <c r="S464" s="10">
        <v>25126.18</v>
      </c>
      <c r="T464" s="10">
        <v>0</v>
      </c>
      <c r="U464" s="10"/>
      <c r="V464" s="10">
        <v>25238.2</v>
      </c>
      <c r="W464" s="10">
        <v>1061.18</v>
      </c>
      <c r="X464" s="10">
        <f t="shared" si="110"/>
        <v>25315.429698372449</v>
      </c>
      <c r="Y464" s="10">
        <f t="shared" si="111"/>
        <v>1061.9008769325219</v>
      </c>
      <c r="Z464" s="10">
        <f t="shared" si="112"/>
        <v>5941.2751961957674</v>
      </c>
      <c r="AA464" s="10"/>
      <c r="AB464" s="10"/>
      <c r="AC464" s="10"/>
      <c r="AD464" s="10"/>
      <c r="AE464" s="10"/>
      <c r="AF464" s="10"/>
      <c r="AG464" s="10"/>
      <c r="AH464" s="10"/>
      <c r="AI464" s="10"/>
    </row>
    <row r="465" spans="1:35" x14ac:dyDescent="0.55000000000000004">
      <c r="A465" s="3">
        <v>6835</v>
      </c>
      <c r="B465" s="3" t="s">
        <v>912</v>
      </c>
      <c r="C465" s="3" t="s">
        <v>571</v>
      </c>
      <c r="D465" s="9" t="s">
        <v>913</v>
      </c>
      <c r="E465" s="10">
        <f t="shared" si="105"/>
        <v>39290.57362412275</v>
      </c>
      <c r="F465" s="11">
        <f t="shared" si="106"/>
        <v>2.0783370472855531E-4</v>
      </c>
      <c r="G465" s="10">
        <f t="shared" si="113"/>
        <v>10869.058793516222</v>
      </c>
      <c r="H465" s="11">
        <f t="shared" si="107"/>
        <v>5.7493605911165784E-5</v>
      </c>
      <c r="I465" s="11">
        <v>1.7312080186393766E-4</v>
      </c>
      <c r="J465" s="12">
        <f t="shared" si="114"/>
        <v>3.4712902864617653E-5</v>
      </c>
      <c r="K465" s="38">
        <f t="shared" si="115"/>
        <v>8.7999999999999995E-2</v>
      </c>
      <c r="L465" s="38">
        <f t="shared" si="116"/>
        <v>3.7000000000000002E-3</v>
      </c>
      <c r="M465" s="38">
        <f t="shared" si="117"/>
        <v>9.169999999999999E-2</v>
      </c>
      <c r="N465" s="10">
        <f t="shared" si="118"/>
        <v>1647.9587253506043</v>
      </c>
      <c r="O465" s="13">
        <f t="shared" si="108"/>
        <v>8.7171383753756785E-6</v>
      </c>
      <c r="P465" s="43">
        <f t="shared" si="119"/>
        <v>9221.1000681656187</v>
      </c>
      <c r="Q465" s="44">
        <f t="shared" si="109"/>
        <v>4.8776467535790114E-5</v>
      </c>
      <c r="R465" s="10">
        <v>422637.8</v>
      </c>
      <c r="S465" s="10">
        <v>30844.55</v>
      </c>
      <c r="T465" s="10">
        <v>0</v>
      </c>
      <c r="U465" s="10"/>
      <c r="V465" s="10">
        <v>39170.71</v>
      </c>
      <c r="W465" s="10">
        <v>1646.84</v>
      </c>
      <c r="X465" s="10">
        <f t="shared" si="110"/>
        <v>39290.57362412275</v>
      </c>
      <c r="Y465" s="10">
        <f t="shared" si="111"/>
        <v>1647.9587253506043</v>
      </c>
      <c r="Z465" s="10">
        <f t="shared" si="112"/>
        <v>9221.1000681656187</v>
      </c>
      <c r="AA465" s="10"/>
      <c r="AB465" s="10"/>
      <c r="AC465" s="10"/>
      <c r="AD465" s="10"/>
      <c r="AE465" s="10"/>
      <c r="AF465" s="10"/>
      <c r="AG465" s="10"/>
      <c r="AH465" s="10"/>
      <c r="AI465" s="10"/>
    </row>
    <row r="466" spans="1:35" x14ac:dyDescent="0.55000000000000004">
      <c r="A466" s="3">
        <v>6836</v>
      </c>
      <c r="B466" s="3" t="s">
        <v>914</v>
      </c>
      <c r="C466" s="3" t="s">
        <v>571</v>
      </c>
      <c r="D466" s="9" t="s">
        <v>915</v>
      </c>
      <c r="E466" s="10">
        <f t="shared" si="105"/>
        <v>27433.912547052492</v>
      </c>
      <c r="F466" s="11">
        <f t="shared" si="106"/>
        <v>1.451160203055045E-4</v>
      </c>
      <c r="G466" s="10">
        <f t="shared" si="113"/>
        <v>7589.1928647715231</v>
      </c>
      <c r="H466" s="11">
        <f t="shared" si="107"/>
        <v>4.0144236225062244E-5</v>
      </c>
      <c r="I466" s="11">
        <v>1.5392912478603252E-4</v>
      </c>
      <c r="J466" s="12">
        <f t="shared" si="114"/>
        <v>-8.8131044805280282E-6</v>
      </c>
      <c r="K466" s="38">
        <f t="shared" si="115"/>
        <v>8.7999999999999995E-2</v>
      </c>
      <c r="L466" s="38">
        <f t="shared" si="116"/>
        <v>3.7000000000000002E-3</v>
      </c>
      <c r="M466" s="38">
        <f t="shared" si="117"/>
        <v>9.169999999999999E-2</v>
      </c>
      <c r="N466" s="10">
        <f t="shared" si="118"/>
        <v>1150.7311798455999</v>
      </c>
      <c r="O466" s="13">
        <f t="shared" si="108"/>
        <v>6.0869746148765291E-6</v>
      </c>
      <c r="P466" s="43">
        <f t="shared" si="119"/>
        <v>6438.4616849259228</v>
      </c>
      <c r="Q466" s="44">
        <f t="shared" si="109"/>
        <v>3.4057261610185713E-5</v>
      </c>
      <c r="R466" s="10">
        <v>310797.53000000003</v>
      </c>
      <c r="S466" s="10">
        <v>6818.86</v>
      </c>
      <c r="T466" s="10">
        <v>0</v>
      </c>
      <c r="U466" s="10"/>
      <c r="V466" s="10">
        <v>27350.22</v>
      </c>
      <c r="W466" s="10">
        <v>1149.95</v>
      </c>
      <c r="X466" s="10">
        <f t="shared" si="110"/>
        <v>27433.912547052492</v>
      </c>
      <c r="Y466" s="10">
        <f t="shared" si="111"/>
        <v>1150.7311798455999</v>
      </c>
      <c r="Z466" s="10">
        <f t="shared" si="112"/>
        <v>6438.4616849259228</v>
      </c>
      <c r="AA466" s="10"/>
      <c r="AB466" s="10"/>
      <c r="AC466" s="10"/>
      <c r="AD466" s="10"/>
      <c r="AE466" s="10"/>
      <c r="AF466" s="10"/>
      <c r="AG466" s="10"/>
      <c r="AH466" s="10"/>
      <c r="AI466" s="10"/>
    </row>
    <row r="467" spans="1:35" x14ac:dyDescent="0.55000000000000004">
      <c r="A467" s="3">
        <v>6840</v>
      </c>
      <c r="B467" s="3" t="s">
        <v>916</v>
      </c>
      <c r="C467" s="3" t="s">
        <v>571</v>
      </c>
      <c r="D467" s="9" t="s">
        <v>917</v>
      </c>
      <c r="E467" s="10">
        <f t="shared" si="105"/>
        <v>159457.27578839305</v>
      </c>
      <c r="F467" s="11">
        <f t="shared" si="106"/>
        <v>8.434744855106358E-4</v>
      </c>
      <c r="G467" s="10">
        <f t="shared" si="113"/>
        <v>44111.649778585343</v>
      </c>
      <c r="H467" s="11">
        <f t="shared" si="107"/>
        <v>2.3333554971422595E-4</v>
      </c>
      <c r="I467" s="11">
        <v>8.9157674675723649E-4</v>
      </c>
      <c r="J467" s="12">
        <f t="shared" si="114"/>
        <v>-4.8102261246600695E-5</v>
      </c>
      <c r="K467" s="38">
        <f t="shared" si="115"/>
        <v>8.7999999999999995E-2</v>
      </c>
      <c r="L467" s="38">
        <f t="shared" si="116"/>
        <v>3.7000000000000002E-3</v>
      </c>
      <c r="M467" s="38">
        <f t="shared" si="117"/>
        <v>9.169999999999999E-2</v>
      </c>
      <c r="N467" s="10">
        <f t="shared" si="118"/>
        <v>6688.6406184668667</v>
      </c>
      <c r="O467" s="13">
        <f t="shared" si="108"/>
        <v>3.5380622656025227E-5</v>
      </c>
      <c r="P467" s="43">
        <f t="shared" si="119"/>
        <v>37423.009160118476</v>
      </c>
      <c r="Q467" s="44">
        <f t="shared" si="109"/>
        <v>1.9795492705820074E-4</v>
      </c>
      <c r="R467" s="10">
        <v>1718183.22</v>
      </c>
      <c r="S467" s="10">
        <v>275619.40000000002</v>
      </c>
      <c r="T467" s="10">
        <v>0</v>
      </c>
      <c r="U467" s="10"/>
      <c r="V467" s="10">
        <v>158970.82</v>
      </c>
      <c r="W467" s="10">
        <v>6684.1</v>
      </c>
      <c r="X467" s="10">
        <f t="shared" si="110"/>
        <v>159457.27578839305</v>
      </c>
      <c r="Y467" s="10">
        <f t="shared" si="111"/>
        <v>6688.6406184668667</v>
      </c>
      <c r="Z467" s="10">
        <f t="shared" si="112"/>
        <v>37423.009160118476</v>
      </c>
      <c r="AA467" s="10"/>
      <c r="AB467" s="10"/>
      <c r="AC467" s="10"/>
      <c r="AD467" s="10"/>
      <c r="AE467" s="10"/>
      <c r="AF467" s="10"/>
      <c r="AG467" s="10"/>
      <c r="AH467" s="10"/>
      <c r="AI467" s="10"/>
    </row>
    <row r="468" spans="1:35" x14ac:dyDescent="0.55000000000000004">
      <c r="A468" s="3">
        <v>6841</v>
      </c>
      <c r="B468" s="3" t="s">
        <v>918</v>
      </c>
      <c r="C468" s="3" t="s">
        <v>571</v>
      </c>
      <c r="D468" s="9" t="s">
        <v>919</v>
      </c>
      <c r="E468" s="10">
        <f t="shared" si="105"/>
        <v>16016.401182570469</v>
      </c>
      <c r="F468" s="11">
        <f t="shared" si="106"/>
        <v>8.4721287758158994E-5</v>
      </c>
      <c r="G468" s="10">
        <f t="shared" si="113"/>
        <v>4430.7233751134172</v>
      </c>
      <c r="H468" s="11">
        <f t="shared" si="107"/>
        <v>2.3437012207728747E-5</v>
      </c>
      <c r="I468" s="11">
        <v>8.9661324732409536E-5</v>
      </c>
      <c r="J468" s="12">
        <f t="shared" si="114"/>
        <v>-4.940036974250542E-6</v>
      </c>
      <c r="K468" s="38">
        <f t="shared" si="115"/>
        <v>8.7999999999999995E-2</v>
      </c>
      <c r="L468" s="38">
        <f t="shared" si="116"/>
        <v>3.7000000000000002E-3</v>
      </c>
      <c r="M468" s="38">
        <f t="shared" si="117"/>
        <v>9.169999999999999E-2</v>
      </c>
      <c r="N468" s="10">
        <f t="shared" si="118"/>
        <v>671.83607941626929</v>
      </c>
      <c r="O468" s="13">
        <f t="shared" si="108"/>
        <v>3.5537832226929904E-6</v>
      </c>
      <c r="P468" s="43">
        <f t="shared" si="119"/>
        <v>3758.8872956971481</v>
      </c>
      <c r="Q468" s="44">
        <f t="shared" si="109"/>
        <v>1.9883228985035759E-5</v>
      </c>
      <c r="R468" s="10">
        <v>181449.44</v>
      </c>
      <c r="S468" s="10">
        <v>0</v>
      </c>
      <c r="T468" s="10">
        <v>0</v>
      </c>
      <c r="U468" s="10"/>
      <c r="V468" s="10">
        <v>15967.54</v>
      </c>
      <c r="W468" s="10">
        <v>671.38</v>
      </c>
      <c r="X468" s="10">
        <f t="shared" si="110"/>
        <v>16016.401182570469</v>
      </c>
      <c r="Y468" s="10">
        <f t="shared" si="111"/>
        <v>671.83607941626929</v>
      </c>
      <c r="Z468" s="10">
        <f t="shared" si="112"/>
        <v>3758.8872956971481</v>
      </c>
      <c r="AA468" s="10"/>
      <c r="AB468" s="10"/>
      <c r="AC468" s="10"/>
      <c r="AD468" s="10"/>
      <c r="AE468" s="10"/>
      <c r="AF468" s="10"/>
      <c r="AG468" s="10"/>
      <c r="AH468" s="10"/>
      <c r="AI468" s="10"/>
    </row>
    <row r="469" spans="1:35" x14ac:dyDescent="0.55000000000000004">
      <c r="A469" s="3">
        <v>6954</v>
      </c>
      <c r="B469" s="3" t="s">
        <v>920</v>
      </c>
      <c r="C469" s="3" t="s">
        <v>571</v>
      </c>
      <c r="D469" s="9" t="s">
        <v>921</v>
      </c>
      <c r="E469" s="10">
        <f t="shared" si="105"/>
        <v>17309.245257751434</v>
      </c>
      <c r="F469" s="11">
        <f t="shared" si="106"/>
        <v>9.1559991014358191E-5</v>
      </c>
      <c r="G469" s="10">
        <f t="shared" si="113"/>
        <v>4788.3275829047197</v>
      </c>
      <c r="H469" s="11">
        <f t="shared" si="107"/>
        <v>2.532861623577877E-5</v>
      </c>
      <c r="I469" s="11">
        <v>6.5948828203092003E-5</v>
      </c>
      <c r="J469" s="12">
        <f t="shared" si="114"/>
        <v>2.5611162811266187E-5</v>
      </c>
      <c r="K469" s="38">
        <f t="shared" si="115"/>
        <v>8.7999999999999995E-2</v>
      </c>
      <c r="L469" s="38">
        <f t="shared" si="116"/>
        <v>3.7000000000000002E-3</v>
      </c>
      <c r="M469" s="38">
        <f t="shared" si="117"/>
        <v>9.169999999999999E-2</v>
      </c>
      <c r="N469" s="10">
        <f t="shared" si="118"/>
        <v>726.02286439704164</v>
      </c>
      <c r="O469" s="13">
        <f t="shared" si="108"/>
        <v>3.8404127938878801E-6</v>
      </c>
      <c r="P469" s="43">
        <f t="shared" si="119"/>
        <v>4062.304718507678</v>
      </c>
      <c r="Q469" s="44">
        <f t="shared" si="109"/>
        <v>2.1488203441890889E-5</v>
      </c>
      <c r="R469" s="10">
        <v>196095.86</v>
      </c>
      <c r="S469" s="10">
        <v>43220.31</v>
      </c>
      <c r="T469" s="10">
        <v>0</v>
      </c>
      <c r="U469" s="10"/>
      <c r="V469" s="10">
        <v>17256.439999999999</v>
      </c>
      <c r="W469" s="10">
        <v>725.53</v>
      </c>
      <c r="X469" s="10">
        <f t="shared" si="110"/>
        <v>17309.245257751434</v>
      </c>
      <c r="Y469" s="10">
        <f t="shared" si="111"/>
        <v>726.02286439704164</v>
      </c>
      <c r="Z469" s="10">
        <f t="shared" si="112"/>
        <v>4062.304718507678</v>
      </c>
      <c r="AA469" s="10"/>
      <c r="AB469" s="10"/>
      <c r="AC469" s="10"/>
      <c r="AD469" s="10"/>
      <c r="AE469" s="10"/>
      <c r="AF469" s="10"/>
      <c r="AG469" s="10"/>
      <c r="AH469" s="10"/>
      <c r="AI469" s="10"/>
    </row>
    <row r="470" spans="1:35" x14ac:dyDescent="0.55000000000000004">
      <c r="A470" s="3">
        <v>6975</v>
      </c>
      <c r="B470" s="3" t="s">
        <v>922</v>
      </c>
      <c r="C470" s="3" t="s">
        <v>571</v>
      </c>
      <c r="D470" s="9" t="s">
        <v>923</v>
      </c>
      <c r="E470" s="10">
        <f t="shared" si="105"/>
        <v>81546.914905914091</v>
      </c>
      <c r="F470" s="11">
        <f t="shared" si="106"/>
        <v>4.3135530664980924E-4</v>
      </c>
      <c r="G470" s="10">
        <f t="shared" si="113"/>
        <v>22558.807869625023</v>
      </c>
      <c r="H470" s="11">
        <f t="shared" si="107"/>
        <v>1.1932838290060821E-4</v>
      </c>
      <c r="I470" s="11">
        <v>4.7590197840250938E-4</v>
      </c>
      <c r="J470" s="12">
        <f t="shared" si="114"/>
        <v>-4.454667175270014E-5</v>
      </c>
      <c r="K470" s="38">
        <f t="shared" si="115"/>
        <v>8.7999999999999995E-2</v>
      </c>
      <c r="L470" s="38">
        <f t="shared" si="116"/>
        <v>3.7000000000000002E-3</v>
      </c>
      <c r="M470" s="38">
        <f t="shared" si="117"/>
        <v>9.169999999999999E-2</v>
      </c>
      <c r="N470" s="10">
        <f t="shared" si="118"/>
        <v>3420.5720731398942</v>
      </c>
      <c r="O470" s="13">
        <f t="shared" si="108"/>
        <v>1.8093657095788247E-5</v>
      </c>
      <c r="P470" s="43">
        <f t="shared" si="119"/>
        <v>19138.235796485129</v>
      </c>
      <c r="Q470" s="44">
        <f t="shared" si="109"/>
        <v>1.0123472580481997E-4</v>
      </c>
      <c r="R470" s="10">
        <v>915325.22</v>
      </c>
      <c r="S470" s="10">
        <v>26238.400000000001</v>
      </c>
      <c r="T470" s="10">
        <v>0</v>
      </c>
      <c r="U470" s="10"/>
      <c r="V470" s="10">
        <v>81298.14</v>
      </c>
      <c r="W470" s="10">
        <v>3418.25</v>
      </c>
      <c r="X470" s="10">
        <f t="shared" si="110"/>
        <v>81546.914905914091</v>
      </c>
      <c r="Y470" s="10">
        <f t="shared" si="111"/>
        <v>3420.5720731398942</v>
      </c>
      <c r="Z470" s="10">
        <f t="shared" si="112"/>
        <v>19138.235796485129</v>
      </c>
      <c r="AA470" s="10"/>
      <c r="AB470" s="10"/>
      <c r="AC470" s="10"/>
      <c r="AD470" s="10"/>
      <c r="AE470" s="10"/>
      <c r="AF470" s="10"/>
      <c r="AG470" s="10"/>
      <c r="AH470" s="10"/>
      <c r="AI470" s="10"/>
    </row>
    <row r="471" spans="1:35" x14ac:dyDescent="0.55000000000000004">
      <c r="A471" s="3">
        <v>6955</v>
      </c>
      <c r="B471" s="3" t="s">
        <v>924</v>
      </c>
      <c r="C471" s="3" t="s">
        <v>571</v>
      </c>
      <c r="D471" s="9" t="s">
        <v>925</v>
      </c>
      <c r="E471" s="10">
        <f t="shared" si="105"/>
        <v>89320.399449722914</v>
      </c>
      <c r="F471" s="11">
        <f t="shared" si="106"/>
        <v>4.7247438286502762E-4</v>
      </c>
      <c r="G471" s="10">
        <f t="shared" si="113"/>
        <v>24709.26741171836</v>
      </c>
      <c r="H471" s="11">
        <f t="shared" si="107"/>
        <v>1.3070357883889633E-4</v>
      </c>
      <c r="I471" s="11">
        <v>4.9098081159502016E-4</v>
      </c>
      <c r="J471" s="12">
        <f t="shared" si="114"/>
        <v>-1.8506428729992536E-5</v>
      </c>
      <c r="K471" s="38">
        <f t="shared" si="115"/>
        <v>8.7999999999999995E-2</v>
      </c>
      <c r="L471" s="38">
        <f t="shared" si="116"/>
        <v>3.7000000000000002E-3</v>
      </c>
      <c r="M471" s="38">
        <f t="shared" si="117"/>
        <v>9.169999999999999E-2</v>
      </c>
      <c r="N471" s="10">
        <f t="shared" si="118"/>
        <v>3746.6734487545591</v>
      </c>
      <c r="O471" s="13">
        <f t="shared" si="108"/>
        <v>1.9818621909472287E-5</v>
      </c>
      <c r="P471" s="43">
        <f t="shared" si="119"/>
        <v>20962.593962963801</v>
      </c>
      <c r="Q471" s="44">
        <f t="shared" si="109"/>
        <v>1.1088495692942404E-4</v>
      </c>
      <c r="R471" s="10">
        <v>976580.65</v>
      </c>
      <c r="S471" s="10">
        <v>0</v>
      </c>
      <c r="T471" s="10">
        <v>0</v>
      </c>
      <c r="U471" s="10"/>
      <c r="V471" s="10">
        <v>89047.91</v>
      </c>
      <c r="W471" s="10">
        <v>3744.1299999999997</v>
      </c>
      <c r="X471" s="10">
        <f t="shared" si="110"/>
        <v>89320.399449722914</v>
      </c>
      <c r="Y471" s="10">
        <f t="shared" si="111"/>
        <v>3746.6734487545591</v>
      </c>
      <c r="Z471" s="10">
        <f t="shared" si="112"/>
        <v>20962.593962963801</v>
      </c>
      <c r="AA471" s="10"/>
      <c r="AB471" s="10"/>
      <c r="AC471" s="10"/>
      <c r="AD471" s="10"/>
      <c r="AE471" s="10"/>
      <c r="AF471" s="10"/>
      <c r="AG471" s="10"/>
      <c r="AH471" s="10"/>
      <c r="AI471" s="10"/>
    </row>
    <row r="472" spans="1:35" x14ac:dyDescent="0.55000000000000004">
      <c r="A472" s="3">
        <v>6956</v>
      </c>
      <c r="B472" s="3" t="s">
        <v>926</v>
      </c>
      <c r="C472" s="3" t="s">
        <v>571</v>
      </c>
      <c r="D472" s="9" t="s">
        <v>927</v>
      </c>
      <c r="E472" s="10">
        <f t="shared" si="105"/>
        <v>31719.356135756734</v>
      </c>
      <c r="F472" s="11">
        <f t="shared" si="106"/>
        <v>1.6778455210059162E-4</v>
      </c>
      <c r="G472" s="10">
        <f t="shared" si="113"/>
        <v>8774.7151519907457</v>
      </c>
      <c r="H472" s="11">
        <f t="shared" si="107"/>
        <v>4.6415243906145513E-5</v>
      </c>
      <c r="I472" s="11">
        <v>1.798668607336409E-4</v>
      </c>
      <c r="J472" s="12">
        <f t="shared" si="114"/>
        <v>-1.2082308633049277E-5</v>
      </c>
      <c r="K472" s="38">
        <f t="shared" si="115"/>
        <v>8.7999999999999995E-2</v>
      </c>
      <c r="L472" s="38">
        <f t="shared" si="116"/>
        <v>3.7000000000000002E-3</v>
      </c>
      <c r="M472" s="38">
        <f t="shared" si="117"/>
        <v>9.169999999999999E-2</v>
      </c>
      <c r="N472" s="10">
        <f t="shared" si="118"/>
        <v>1330.5032190292704</v>
      </c>
      <c r="O472" s="13">
        <f t="shared" si="108"/>
        <v>7.0379072550457268E-6</v>
      </c>
      <c r="P472" s="43">
        <f t="shared" si="119"/>
        <v>7444.2119329614752</v>
      </c>
      <c r="Q472" s="44">
        <f t="shared" si="109"/>
        <v>3.9377336651099785E-5</v>
      </c>
      <c r="R472" s="10">
        <v>353472.4</v>
      </c>
      <c r="S472" s="10">
        <v>34834.58</v>
      </c>
      <c r="T472" s="10">
        <v>0</v>
      </c>
      <c r="U472" s="10"/>
      <c r="V472" s="10">
        <v>31622.59</v>
      </c>
      <c r="W472" s="10">
        <v>1329.6000000000001</v>
      </c>
      <c r="X472" s="10">
        <f t="shared" si="110"/>
        <v>31719.356135756734</v>
      </c>
      <c r="Y472" s="10">
        <f t="shared" si="111"/>
        <v>1330.5032190292704</v>
      </c>
      <c r="Z472" s="10">
        <f t="shared" si="112"/>
        <v>7444.2119329614752</v>
      </c>
      <c r="AA472" s="10"/>
      <c r="AB472" s="10"/>
      <c r="AC472" s="10"/>
      <c r="AD472" s="10"/>
      <c r="AE472" s="10"/>
      <c r="AF472" s="10"/>
      <c r="AG472" s="10"/>
      <c r="AH472" s="10"/>
      <c r="AI472" s="10"/>
    </row>
    <row r="473" spans="1:35" x14ac:dyDescent="0.55000000000000004">
      <c r="A473" s="3">
        <v>6957</v>
      </c>
      <c r="B473" s="3" t="s">
        <v>928</v>
      </c>
      <c r="C473" s="3" t="s">
        <v>571</v>
      </c>
      <c r="D473" s="9" t="s">
        <v>929</v>
      </c>
      <c r="E473" s="10">
        <f t="shared" si="105"/>
        <v>55726.775491265122</v>
      </c>
      <c r="F473" s="11">
        <f t="shared" si="106"/>
        <v>2.9477559461782177E-4</v>
      </c>
      <c r="G473" s="10">
        <f t="shared" si="113"/>
        <v>15415.987145068188</v>
      </c>
      <c r="H473" s="11">
        <f t="shared" si="107"/>
        <v>8.154530272472809E-5</v>
      </c>
      <c r="I473" s="11">
        <v>2.9769898270831885E-4</v>
      </c>
      <c r="J473" s="12">
        <f t="shared" si="114"/>
        <v>-2.923388090497075E-6</v>
      </c>
      <c r="K473" s="38">
        <f t="shared" si="115"/>
        <v>8.7999999999999995E-2</v>
      </c>
      <c r="L473" s="38">
        <f t="shared" si="116"/>
        <v>3.7000000000000002E-3</v>
      </c>
      <c r="M473" s="38">
        <f t="shared" si="117"/>
        <v>9.169999999999999E-2</v>
      </c>
      <c r="N473" s="10">
        <f t="shared" si="118"/>
        <v>2337.4768082869155</v>
      </c>
      <c r="O473" s="13">
        <f t="shared" si="108"/>
        <v>1.2364453352879636E-5</v>
      </c>
      <c r="P473" s="43">
        <f t="shared" si="119"/>
        <v>13078.510336781272</v>
      </c>
      <c r="Q473" s="44">
        <f t="shared" si="109"/>
        <v>6.9180849371848447E-5</v>
      </c>
      <c r="R473" s="10">
        <v>614951.93000000005</v>
      </c>
      <c r="S473" s="10">
        <v>188218.57</v>
      </c>
      <c r="T473" s="10">
        <v>0</v>
      </c>
      <c r="U473" s="10"/>
      <c r="V473" s="10">
        <v>55556.77</v>
      </c>
      <c r="W473" s="10">
        <v>2335.8900000000003</v>
      </c>
      <c r="X473" s="10">
        <f t="shared" si="110"/>
        <v>55726.775491265122</v>
      </c>
      <c r="Y473" s="10">
        <f t="shared" si="111"/>
        <v>2337.4768082869155</v>
      </c>
      <c r="Z473" s="10">
        <f t="shared" si="112"/>
        <v>13078.510336781272</v>
      </c>
      <c r="AA473" s="10"/>
      <c r="AB473" s="10"/>
      <c r="AC473" s="10"/>
      <c r="AD473" s="10"/>
      <c r="AE473" s="10"/>
      <c r="AF473" s="10"/>
      <c r="AG473" s="10"/>
      <c r="AH473" s="10"/>
      <c r="AI473" s="10"/>
    </row>
    <row r="474" spans="1:35" x14ac:dyDescent="0.55000000000000004">
      <c r="A474" s="3">
        <v>7003</v>
      </c>
      <c r="B474" s="3" t="s">
        <v>930</v>
      </c>
      <c r="C474" s="3" t="s">
        <v>571</v>
      </c>
      <c r="D474" s="9" t="s">
        <v>931</v>
      </c>
      <c r="E474" s="10">
        <f t="shared" si="105"/>
        <v>17923.318609311515</v>
      </c>
      <c r="F474" s="11">
        <f t="shared" si="106"/>
        <v>9.4808229150323097E-5</v>
      </c>
      <c r="G474" s="10">
        <f t="shared" si="113"/>
        <v>4958.2919317601409</v>
      </c>
      <c r="H474" s="11">
        <f t="shared" si="107"/>
        <v>2.6227669546436243E-5</v>
      </c>
      <c r="I474" s="11">
        <v>1.0440128497891193E-4</v>
      </c>
      <c r="J474" s="12">
        <f t="shared" si="114"/>
        <v>-9.5930558285888369E-6</v>
      </c>
      <c r="K474" s="38">
        <f t="shared" si="115"/>
        <v>8.7999999999999995E-2</v>
      </c>
      <c r="L474" s="38">
        <f t="shared" si="116"/>
        <v>3.7000000000000002E-3</v>
      </c>
      <c r="M474" s="38">
        <f t="shared" si="117"/>
        <v>9.169999999999999E-2</v>
      </c>
      <c r="N474" s="10">
        <f t="shared" si="118"/>
        <v>751.87041113856242</v>
      </c>
      <c r="O474" s="13">
        <f t="shared" si="108"/>
        <v>3.9771374813110385E-6</v>
      </c>
      <c r="P474" s="43">
        <f t="shared" si="119"/>
        <v>4206.4215206215786</v>
      </c>
      <c r="Q474" s="44">
        <f t="shared" si="109"/>
        <v>2.2250532065125203E-5</v>
      </c>
      <c r="R474" s="10">
        <v>203052.12</v>
      </c>
      <c r="S474" s="10">
        <v>32713.200000000001</v>
      </c>
      <c r="T474" s="10">
        <v>0</v>
      </c>
      <c r="U474" s="10"/>
      <c r="V474" s="10">
        <v>17868.64</v>
      </c>
      <c r="W474" s="10">
        <v>751.36</v>
      </c>
      <c r="X474" s="10">
        <f t="shared" si="110"/>
        <v>17923.318609311515</v>
      </c>
      <c r="Y474" s="10">
        <f t="shared" si="111"/>
        <v>751.87041113856242</v>
      </c>
      <c r="Z474" s="10">
        <f t="shared" si="112"/>
        <v>4206.4215206215786</v>
      </c>
      <c r="AA474" s="10"/>
      <c r="AB474" s="10"/>
      <c r="AC474" s="10"/>
      <c r="AD474" s="10"/>
      <c r="AE474" s="10"/>
      <c r="AF474" s="10"/>
      <c r="AG474" s="10"/>
      <c r="AH474" s="10"/>
      <c r="AI474" s="10"/>
    </row>
    <row r="475" spans="1:35" x14ac:dyDescent="0.55000000000000004">
      <c r="A475" s="3">
        <v>10056</v>
      </c>
      <c r="B475" s="3">
        <v>0</v>
      </c>
      <c r="C475" s="3" t="s">
        <v>571</v>
      </c>
      <c r="D475" s="9" t="s">
        <v>932</v>
      </c>
      <c r="E475" s="10">
        <f t="shared" si="105"/>
        <v>14656.181565043389</v>
      </c>
      <c r="F475" s="11">
        <f t="shared" si="106"/>
        <v>7.7526190912295022E-5</v>
      </c>
      <c r="G475" s="10">
        <f t="shared" si="113"/>
        <v>4054.3948324618714</v>
      </c>
      <c r="H475" s="11">
        <f t="shared" si="107"/>
        <v>2.1446362848352914E-5</v>
      </c>
      <c r="I475" s="11">
        <v>6.7923823850061312E-5</v>
      </c>
      <c r="J475" s="12">
        <f t="shared" si="114"/>
        <v>9.6023670622337107E-6</v>
      </c>
      <c r="K475" s="38">
        <f t="shared" si="115"/>
        <v>8.7999999999999995E-2</v>
      </c>
      <c r="L475" s="38">
        <f t="shared" si="116"/>
        <v>3.7000000000000002E-3</v>
      </c>
      <c r="M475" s="38">
        <f t="shared" si="117"/>
        <v>9.169999999999999E-2</v>
      </c>
      <c r="N475" s="10">
        <f t="shared" si="118"/>
        <v>614.73731762489581</v>
      </c>
      <c r="O475" s="13">
        <f t="shared" si="108"/>
        <v>3.2517502895003694E-6</v>
      </c>
      <c r="P475" s="43">
        <f t="shared" si="119"/>
        <v>3439.6575148369757</v>
      </c>
      <c r="Q475" s="44">
        <f t="shared" si="109"/>
        <v>1.8194612558852548E-5</v>
      </c>
      <c r="R475" s="10">
        <v>166038.92000000001</v>
      </c>
      <c r="S475" s="10">
        <v>0</v>
      </c>
      <c r="T475" s="10">
        <v>0</v>
      </c>
      <c r="U475" s="10"/>
      <c r="V475" s="10">
        <v>14611.47</v>
      </c>
      <c r="W475" s="10">
        <v>614.32000000000005</v>
      </c>
      <c r="X475" s="10">
        <f t="shared" si="110"/>
        <v>14656.181565043389</v>
      </c>
      <c r="Y475" s="10">
        <f t="shared" si="111"/>
        <v>614.73731762489581</v>
      </c>
      <c r="Z475" s="10">
        <f t="shared" si="112"/>
        <v>3439.6575148369757</v>
      </c>
      <c r="AA475" s="10"/>
      <c r="AB475" s="10"/>
      <c r="AC475" s="10"/>
      <c r="AD475" s="10"/>
      <c r="AE475" s="10"/>
      <c r="AF475" s="10"/>
      <c r="AG475" s="10"/>
      <c r="AH475" s="10"/>
      <c r="AI475" s="10"/>
    </row>
    <row r="476" spans="1:35" x14ac:dyDescent="0.55000000000000004">
      <c r="A476" s="3">
        <v>6959</v>
      </c>
      <c r="B476" s="3" t="s">
        <v>933</v>
      </c>
      <c r="C476" s="3" t="s">
        <v>571</v>
      </c>
      <c r="D476" s="9" t="s">
        <v>934</v>
      </c>
      <c r="E476" s="10">
        <f t="shared" si="105"/>
        <v>43534.04918109018</v>
      </c>
      <c r="F476" s="11">
        <f t="shared" si="106"/>
        <v>2.3028023998066828E-4</v>
      </c>
      <c r="G476" s="10">
        <f t="shared" si="113"/>
        <v>12042.900365191141</v>
      </c>
      <c r="H476" s="11">
        <f t="shared" si="107"/>
        <v>6.3702826599555142E-5</v>
      </c>
      <c r="I476" s="11">
        <v>2.3510894699963671E-4</v>
      </c>
      <c r="J476" s="12">
        <f t="shared" si="114"/>
        <v>-4.8287070189684245E-6</v>
      </c>
      <c r="K476" s="38">
        <f t="shared" si="115"/>
        <v>8.7999999999999995E-2</v>
      </c>
      <c r="L476" s="38">
        <f t="shared" si="116"/>
        <v>3.7000000000000002E-3</v>
      </c>
      <c r="M476" s="38">
        <f t="shared" si="117"/>
        <v>9.169999999999999E-2</v>
      </c>
      <c r="N476" s="10">
        <f t="shared" si="118"/>
        <v>1825.8995213853402</v>
      </c>
      <c r="O476" s="13">
        <f t="shared" si="108"/>
        <v>9.6583843652164072E-6</v>
      </c>
      <c r="P476" s="43">
        <f t="shared" si="119"/>
        <v>10217.000843805801</v>
      </c>
      <c r="Q476" s="44">
        <f t="shared" si="109"/>
        <v>5.4044442234338748E-5</v>
      </c>
      <c r="R476" s="10">
        <v>492490.1</v>
      </c>
      <c r="S476" s="10">
        <v>0</v>
      </c>
      <c r="T476" s="10">
        <v>0</v>
      </c>
      <c r="U476" s="10"/>
      <c r="V476" s="10">
        <v>43401.24</v>
      </c>
      <c r="W476" s="10">
        <v>1824.6599999999999</v>
      </c>
      <c r="X476" s="10">
        <f t="shared" si="110"/>
        <v>43534.04918109018</v>
      </c>
      <c r="Y476" s="10">
        <f t="shared" si="111"/>
        <v>1825.8995213853402</v>
      </c>
      <c r="Z476" s="10">
        <f t="shared" si="112"/>
        <v>10217.000843805801</v>
      </c>
      <c r="AA476" s="10"/>
      <c r="AB476" s="10"/>
      <c r="AC476" s="10"/>
      <c r="AD476" s="10"/>
      <c r="AE476" s="10"/>
      <c r="AF476" s="10"/>
      <c r="AG476" s="10"/>
      <c r="AH476" s="10"/>
      <c r="AI476" s="10"/>
    </row>
    <row r="477" spans="1:35" x14ac:dyDescent="0.55000000000000004">
      <c r="A477" s="3">
        <v>6953</v>
      </c>
      <c r="B477" s="3" t="s">
        <v>935</v>
      </c>
      <c r="C477" s="3" t="s">
        <v>571</v>
      </c>
      <c r="D477" s="9" t="s">
        <v>936</v>
      </c>
      <c r="E477" s="10">
        <f t="shared" si="105"/>
        <v>31101.952624890575</v>
      </c>
      <c r="F477" s="11">
        <f t="shared" si="106"/>
        <v>1.6451869856016509E-4</v>
      </c>
      <c r="G477" s="10">
        <f t="shared" si="113"/>
        <v>8603.8491669244213</v>
      </c>
      <c r="H477" s="11">
        <f t="shared" si="107"/>
        <v>4.5511421248116784E-5</v>
      </c>
      <c r="I477" s="11">
        <v>1.5912189406279919E-4</v>
      </c>
      <c r="J477" s="12">
        <f t="shared" si="114"/>
        <v>5.3968044973659016E-6</v>
      </c>
      <c r="K477" s="38">
        <f t="shared" si="115"/>
        <v>8.7999999999999995E-2</v>
      </c>
      <c r="L477" s="38">
        <f t="shared" si="116"/>
        <v>3.7000000000000002E-3</v>
      </c>
      <c r="M477" s="38">
        <f t="shared" si="117"/>
        <v>9.169999999999999E-2</v>
      </c>
      <c r="N477" s="10">
        <f t="shared" si="118"/>
        <v>1304.5355907697869</v>
      </c>
      <c r="O477" s="13">
        <f t="shared" si="108"/>
        <v>6.9005473774370957E-6</v>
      </c>
      <c r="P477" s="43">
        <f t="shared" si="119"/>
        <v>7299.3135761546337</v>
      </c>
      <c r="Q477" s="44">
        <f t="shared" si="109"/>
        <v>3.8610873870679681E-5</v>
      </c>
      <c r="R477" s="10">
        <v>352292.08</v>
      </c>
      <c r="S477" s="10">
        <v>0</v>
      </c>
      <c r="T477" s="10">
        <v>0</v>
      </c>
      <c r="U477" s="10"/>
      <c r="V477" s="10">
        <v>31007.07</v>
      </c>
      <c r="W477" s="10">
        <v>1303.6500000000001</v>
      </c>
      <c r="X477" s="10">
        <f t="shared" si="110"/>
        <v>31101.952624890575</v>
      </c>
      <c r="Y477" s="10">
        <f t="shared" si="111"/>
        <v>1304.5355907697869</v>
      </c>
      <c r="Z477" s="10">
        <f t="shared" si="112"/>
        <v>7299.3135761546337</v>
      </c>
      <c r="AA477" s="10"/>
      <c r="AB477" s="10"/>
      <c r="AC477" s="10"/>
      <c r="AD477" s="10"/>
      <c r="AE477" s="10"/>
      <c r="AF477" s="10"/>
      <c r="AG477" s="10"/>
      <c r="AH477" s="10"/>
      <c r="AI477" s="10"/>
    </row>
    <row r="478" spans="1:35" x14ac:dyDescent="0.55000000000000004">
      <c r="A478" s="3">
        <v>6960</v>
      </c>
      <c r="B478" s="3" t="s">
        <v>937</v>
      </c>
      <c r="C478" s="3" t="s">
        <v>571</v>
      </c>
      <c r="D478" s="9" t="s">
        <v>938</v>
      </c>
      <c r="E478" s="10">
        <f t="shared" si="105"/>
        <v>71274.968312121753</v>
      </c>
      <c r="F478" s="11">
        <f t="shared" si="106"/>
        <v>3.770202201788137E-4</v>
      </c>
      <c r="G478" s="10">
        <f t="shared" si="113"/>
        <v>19717.263474615866</v>
      </c>
      <c r="H478" s="11">
        <f t="shared" si="107"/>
        <v>1.042975843071555E-4</v>
      </c>
      <c r="I478" s="11">
        <v>3.9929727859496682E-4</v>
      </c>
      <c r="J478" s="12">
        <f t="shared" si="114"/>
        <v>-2.2277058416153117E-5</v>
      </c>
      <c r="K478" s="38">
        <f t="shared" si="115"/>
        <v>8.7999999999999995E-2</v>
      </c>
      <c r="L478" s="38">
        <f t="shared" si="116"/>
        <v>3.7000000000000002E-3</v>
      </c>
      <c r="M478" s="38">
        <f t="shared" si="117"/>
        <v>9.169999999999999E-2</v>
      </c>
      <c r="N478" s="10">
        <f t="shared" si="118"/>
        <v>2989.7496070683901</v>
      </c>
      <c r="O478" s="13">
        <f t="shared" si="108"/>
        <v>1.5814753507855908E-5</v>
      </c>
      <c r="P478" s="43">
        <f t="shared" si="119"/>
        <v>16727.513867547474</v>
      </c>
      <c r="Q478" s="44">
        <f t="shared" si="109"/>
        <v>8.8482830799299579E-5</v>
      </c>
      <c r="R478" s="10">
        <v>804974.64</v>
      </c>
      <c r="S478" s="10">
        <v>20863.2</v>
      </c>
      <c r="T478" s="10">
        <v>0</v>
      </c>
      <c r="U478" s="10"/>
      <c r="V478" s="10">
        <v>71057.53</v>
      </c>
      <c r="W478" s="10">
        <v>2987.72</v>
      </c>
      <c r="X478" s="10">
        <f t="shared" si="110"/>
        <v>71274.968312121753</v>
      </c>
      <c r="Y478" s="10">
        <f t="shared" si="111"/>
        <v>2989.7496070683901</v>
      </c>
      <c r="Z478" s="10">
        <f t="shared" si="112"/>
        <v>16727.513867547474</v>
      </c>
      <c r="AA478" s="10"/>
      <c r="AB478" s="10"/>
      <c r="AC478" s="10"/>
      <c r="AD478" s="10"/>
      <c r="AE478" s="10"/>
      <c r="AF478" s="10"/>
      <c r="AG478" s="10"/>
      <c r="AH478" s="10"/>
      <c r="AI478" s="10"/>
    </row>
    <row r="479" spans="1:35" x14ac:dyDescent="0.55000000000000004">
      <c r="A479" s="3">
        <v>6848</v>
      </c>
      <c r="B479" s="3" t="s">
        <v>939</v>
      </c>
      <c r="C479" s="3" t="s">
        <v>571</v>
      </c>
      <c r="D479" s="9" t="s">
        <v>940</v>
      </c>
      <c r="E479" s="10">
        <f t="shared" si="105"/>
        <v>62388.327867255568</v>
      </c>
      <c r="F479" s="11">
        <f t="shared" si="106"/>
        <v>3.3001292973006314E-4</v>
      </c>
      <c r="G479" s="10">
        <f t="shared" si="113"/>
        <v>17258.945863449229</v>
      </c>
      <c r="H479" s="11">
        <f t="shared" si="107"/>
        <v>9.1293924411120535E-5</v>
      </c>
      <c r="I479" s="11">
        <v>3.2166228573387662E-4</v>
      </c>
      <c r="J479" s="12">
        <f t="shared" si="114"/>
        <v>8.3506439961865235E-6</v>
      </c>
      <c r="K479" s="38">
        <f t="shared" si="115"/>
        <v>8.7999999999999995E-2</v>
      </c>
      <c r="L479" s="38">
        <f t="shared" si="116"/>
        <v>3.7000000000000002E-3</v>
      </c>
      <c r="M479" s="38">
        <f t="shared" si="117"/>
        <v>9.169999999999999E-2</v>
      </c>
      <c r="N479" s="10">
        <f t="shared" si="118"/>
        <v>2617.0365888977808</v>
      </c>
      <c r="O479" s="13">
        <f t="shared" si="108"/>
        <v>1.3843229037177259E-5</v>
      </c>
      <c r="P479" s="43">
        <f t="shared" si="119"/>
        <v>14641.909274551448</v>
      </c>
      <c r="Q479" s="44">
        <f t="shared" si="109"/>
        <v>7.7450695373943267E-5</v>
      </c>
      <c r="R479" s="10">
        <v>706795.35</v>
      </c>
      <c r="S479" s="10">
        <v>222.2</v>
      </c>
      <c r="T479" s="10">
        <v>0</v>
      </c>
      <c r="U479" s="10"/>
      <c r="V479" s="10">
        <v>62198</v>
      </c>
      <c r="W479" s="10">
        <v>2615.2600000000002</v>
      </c>
      <c r="X479" s="10">
        <f t="shared" si="110"/>
        <v>62388.327867255568</v>
      </c>
      <c r="Y479" s="10">
        <f t="shared" si="111"/>
        <v>2617.0365888977808</v>
      </c>
      <c r="Z479" s="10">
        <f t="shared" si="112"/>
        <v>14641.909274551448</v>
      </c>
      <c r="AA479" s="10"/>
      <c r="AB479" s="10"/>
      <c r="AC479" s="10"/>
      <c r="AD479" s="10"/>
      <c r="AE479" s="10"/>
      <c r="AF479" s="10"/>
      <c r="AG479" s="10"/>
      <c r="AH479" s="10"/>
      <c r="AI479" s="10"/>
    </row>
    <row r="480" spans="1:35" x14ac:dyDescent="0.55000000000000004">
      <c r="A480" s="3">
        <v>6961</v>
      </c>
      <c r="B480" s="3" t="s">
        <v>941</v>
      </c>
      <c r="C480" s="3" t="s">
        <v>571</v>
      </c>
      <c r="D480" s="9" t="s">
        <v>942</v>
      </c>
      <c r="E480" s="10">
        <f t="shared" si="105"/>
        <v>2958.8064210468688</v>
      </c>
      <c r="F480" s="11">
        <f t="shared" si="106"/>
        <v>1.5651074630360231E-5</v>
      </c>
      <c r="G480" s="10">
        <f t="shared" si="113"/>
        <v>818.50617717068678</v>
      </c>
      <c r="H480" s="11">
        <f t="shared" si="107"/>
        <v>4.3296179071345705E-6</v>
      </c>
      <c r="I480" s="11">
        <v>1.641828731636192E-5</v>
      </c>
      <c r="J480" s="12">
        <f t="shared" si="114"/>
        <v>-7.6721268600168867E-7</v>
      </c>
      <c r="K480" s="38">
        <f t="shared" si="115"/>
        <v>8.7999999999999995E-2</v>
      </c>
      <c r="L480" s="38">
        <f t="shared" si="116"/>
        <v>3.7000000000000002E-3</v>
      </c>
      <c r="M480" s="38">
        <f t="shared" si="117"/>
        <v>9.169999999999999E-2</v>
      </c>
      <c r="N480" s="10">
        <f t="shared" si="118"/>
        <v>124.10424881468872</v>
      </c>
      <c r="O480" s="13">
        <f t="shared" si="108"/>
        <v>6.5646905668680128E-7</v>
      </c>
      <c r="P480" s="43">
        <f t="shared" si="119"/>
        <v>694.40192835599805</v>
      </c>
      <c r="Q480" s="44">
        <f t="shared" si="109"/>
        <v>3.6731488504477696E-6</v>
      </c>
      <c r="R480" s="10">
        <v>33520.189999999995</v>
      </c>
      <c r="S480" s="10">
        <v>0</v>
      </c>
      <c r="T480" s="10">
        <v>0</v>
      </c>
      <c r="U480" s="10"/>
      <c r="V480" s="10">
        <v>2949.78</v>
      </c>
      <c r="W480" s="10">
        <v>124.02</v>
      </c>
      <c r="X480" s="10">
        <f t="shared" si="110"/>
        <v>2958.8064210468688</v>
      </c>
      <c r="Y480" s="10">
        <f t="shared" si="111"/>
        <v>124.10424881468872</v>
      </c>
      <c r="Z480" s="10">
        <f t="shared" si="112"/>
        <v>694.40192835599805</v>
      </c>
      <c r="AA480" s="10"/>
      <c r="AB480" s="10"/>
      <c r="AC480" s="10"/>
      <c r="AD480" s="10"/>
      <c r="AE480" s="10"/>
      <c r="AF480" s="10"/>
      <c r="AG480" s="10"/>
      <c r="AH480" s="10"/>
      <c r="AI480" s="10"/>
    </row>
    <row r="481" spans="1:35" x14ac:dyDescent="0.55000000000000004">
      <c r="A481" s="3">
        <v>6962</v>
      </c>
      <c r="B481" s="3" t="s">
        <v>943</v>
      </c>
      <c r="C481" s="3" t="s">
        <v>571</v>
      </c>
      <c r="D481" s="9" t="s">
        <v>944</v>
      </c>
      <c r="E481" s="10">
        <f t="shared" si="105"/>
        <v>16795.056624172983</v>
      </c>
      <c r="F481" s="11">
        <f t="shared" si="106"/>
        <v>8.8840108895347543E-5</v>
      </c>
      <c r="G481" s="10">
        <f t="shared" si="113"/>
        <v>4646.0880741507226</v>
      </c>
      <c r="H481" s="11">
        <f t="shared" si="107"/>
        <v>2.4576217852748722E-5</v>
      </c>
      <c r="I481" s="11">
        <v>8.2753988901022551E-5</v>
      </c>
      <c r="J481" s="12">
        <f t="shared" si="114"/>
        <v>6.0861199943249917E-6</v>
      </c>
      <c r="K481" s="38">
        <f t="shared" si="115"/>
        <v>8.7999999999999995E-2</v>
      </c>
      <c r="L481" s="38">
        <f t="shared" si="116"/>
        <v>3.7000000000000002E-3</v>
      </c>
      <c r="M481" s="38">
        <f t="shared" si="117"/>
        <v>9.169999999999999E-2</v>
      </c>
      <c r="N481" s="10">
        <f t="shared" si="118"/>
        <v>704.45822512953202</v>
      </c>
      <c r="O481" s="13">
        <f t="shared" si="108"/>
        <v>3.7263432230799417E-6</v>
      </c>
      <c r="P481" s="43">
        <f t="shared" si="119"/>
        <v>3941.6298490211907</v>
      </c>
      <c r="Q481" s="44">
        <f t="shared" si="109"/>
        <v>2.0849874629668779E-5</v>
      </c>
      <c r="R481" s="10">
        <v>177938.59</v>
      </c>
      <c r="S481" s="10">
        <v>33461.769999999997</v>
      </c>
      <c r="T481" s="10">
        <v>0</v>
      </c>
      <c r="U481" s="10"/>
      <c r="V481" s="10">
        <v>16743.82</v>
      </c>
      <c r="W481" s="10">
        <v>703.98</v>
      </c>
      <c r="X481" s="10">
        <f t="shared" si="110"/>
        <v>16795.056624172983</v>
      </c>
      <c r="Y481" s="10">
        <f t="shared" si="111"/>
        <v>704.45822512953202</v>
      </c>
      <c r="Z481" s="10">
        <f t="shared" si="112"/>
        <v>3941.6298490211907</v>
      </c>
      <c r="AA481" s="10"/>
      <c r="AB481" s="10"/>
      <c r="AC481" s="10"/>
      <c r="AD481" s="10"/>
      <c r="AE481" s="10"/>
      <c r="AF481" s="10"/>
      <c r="AG481" s="10"/>
      <c r="AH481" s="10"/>
      <c r="AI481" s="10"/>
    </row>
    <row r="482" spans="1:35" x14ac:dyDescent="0.55000000000000004">
      <c r="A482" s="3">
        <v>7044</v>
      </c>
      <c r="B482" s="3" t="s">
        <v>945</v>
      </c>
      <c r="C482" s="3" t="s">
        <v>571</v>
      </c>
      <c r="D482" s="9" t="s">
        <v>946</v>
      </c>
      <c r="E482" s="10">
        <f t="shared" si="105"/>
        <v>9549.4825751796943</v>
      </c>
      <c r="F482" s="11">
        <f t="shared" si="106"/>
        <v>5.051349875487326E-5</v>
      </c>
      <c r="G482" s="10">
        <f t="shared" si="113"/>
        <v>2641.698837182138</v>
      </c>
      <c r="H482" s="11">
        <f t="shared" si="107"/>
        <v>1.3973683900903822E-5</v>
      </c>
      <c r="I482" s="11">
        <v>5.0089270458452977E-5</v>
      </c>
      <c r="J482" s="12">
        <f t="shared" si="114"/>
        <v>4.2422829642028276E-7</v>
      </c>
      <c r="K482" s="38">
        <f t="shared" si="115"/>
        <v>8.7999999999999995E-2</v>
      </c>
      <c r="L482" s="38">
        <f t="shared" si="116"/>
        <v>3.7000000000000002E-3</v>
      </c>
      <c r="M482" s="38">
        <f t="shared" si="117"/>
        <v>9.169999999999999E-2</v>
      </c>
      <c r="N482" s="10">
        <f t="shared" si="118"/>
        <v>400.53190316535478</v>
      </c>
      <c r="O482" s="13">
        <f t="shared" si="108"/>
        <v>2.1186768636466624E-6</v>
      </c>
      <c r="P482" s="43">
        <f t="shared" si="119"/>
        <v>2241.1669340167832</v>
      </c>
      <c r="Q482" s="44">
        <f t="shared" si="109"/>
        <v>1.1855007037257159E-5</v>
      </c>
      <c r="R482" s="10">
        <v>107780.54</v>
      </c>
      <c r="S482" s="10">
        <v>0</v>
      </c>
      <c r="T482" s="10">
        <v>0</v>
      </c>
      <c r="U482" s="10"/>
      <c r="V482" s="10">
        <v>9520.35</v>
      </c>
      <c r="W482" s="10">
        <v>400.26</v>
      </c>
      <c r="X482" s="10">
        <f t="shared" si="110"/>
        <v>9549.4825751796943</v>
      </c>
      <c r="Y482" s="10">
        <f t="shared" si="111"/>
        <v>400.53190316535478</v>
      </c>
      <c r="Z482" s="10">
        <f t="shared" si="112"/>
        <v>2241.1669340167832</v>
      </c>
      <c r="AA482" s="10"/>
      <c r="AB482" s="10"/>
      <c r="AC482" s="10"/>
      <c r="AD482" s="10"/>
      <c r="AE482" s="10"/>
      <c r="AF482" s="10"/>
      <c r="AG482" s="10"/>
      <c r="AH482" s="10"/>
      <c r="AI482" s="10"/>
    </row>
    <row r="483" spans="1:35" x14ac:dyDescent="0.55000000000000004">
      <c r="A483" s="3">
        <v>6963</v>
      </c>
      <c r="B483" s="3" t="s">
        <v>947</v>
      </c>
      <c r="C483" s="3" t="s">
        <v>571</v>
      </c>
      <c r="D483" s="9" t="s">
        <v>948</v>
      </c>
      <c r="E483" s="10">
        <f t="shared" si="105"/>
        <v>18599.150367038783</v>
      </c>
      <c r="F483" s="11">
        <f t="shared" si="106"/>
        <v>9.8383148145535535E-5</v>
      </c>
      <c r="G483" s="10">
        <f t="shared" si="113"/>
        <v>5145.2120247592075</v>
      </c>
      <c r="H483" s="11">
        <f t="shared" si="107"/>
        <v>2.721641294804316E-5</v>
      </c>
      <c r="I483" s="11">
        <v>7.4195955793281506E-5</v>
      </c>
      <c r="J483" s="12">
        <f t="shared" si="114"/>
        <v>2.4187192352254029E-5</v>
      </c>
      <c r="K483" s="38">
        <f t="shared" si="115"/>
        <v>8.7999999999999995E-2</v>
      </c>
      <c r="L483" s="38">
        <f t="shared" si="116"/>
        <v>3.7000000000000002E-3</v>
      </c>
      <c r="M483" s="38">
        <f t="shared" si="117"/>
        <v>9.169999999999999E-2</v>
      </c>
      <c r="N483" s="10">
        <f t="shared" si="118"/>
        <v>780.17962899832332</v>
      </c>
      <c r="O483" s="13">
        <f t="shared" si="108"/>
        <v>4.1268835675364027E-6</v>
      </c>
      <c r="P483" s="43">
        <f t="shared" si="119"/>
        <v>4365.0323957608844</v>
      </c>
      <c r="Q483" s="44">
        <f t="shared" si="109"/>
        <v>2.3089529380506759E-5</v>
      </c>
      <c r="R483" s="10">
        <v>210709.15</v>
      </c>
      <c r="S483" s="10">
        <v>0</v>
      </c>
      <c r="T483" s="10">
        <v>0</v>
      </c>
      <c r="U483" s="10"/>
      <c r="V483" s="10">
        <v>18542.41</v>
      </c>
      <c r="W483" s="10">
        <v>779.65</v>
      </c>
      <c r="X483" s="10">
        <f t="shared" si="110"/>
        <v>18599.150367038783</v>
      </c>
      <c r="Y483" s="10">
        <f t="shared" si="111"/>
        <v>780.17962899832332</v>
      </c>
      <c r="Z483" s="10">
        <f t="shared" si="112"/>
        <v>4365.0323957608844</v>
      </c>
      <c r="AA483" s="10"/>
      <c r="AB483" s="10"/>
      <c r="AC483" s="10"/>
      <c r="AD483" s="10"/>
      <c r="AE483" s="10"/>
      <c r="AF483" s="10"/>
      <c r="AG483" s="10"/>
      <c r="AH483" s="10"/>
      <c r="AI483" s="10"/>
    </row>
    <row r="484" spans="1:35" x14ac:dyDescent="0.55000000000000004">
      <c r="A484" s="3">
        <v>6849</v>
      </c>
      <c r="B484" s="3" t="s">
        <v>949</v>
      </c>
      <c r="C484" s="3" t="s">
        <v>571</v>
      </c>
      <c r="D484" s="9" t="s">
        <v>950</v>
      </c>
      <c r="E484" s="10">
        <f t="shared" si="105"/>
        <v>24839.397468409388</v>
      </c>
      <c r="F484" s="11">
        <f t="shared" si="106"/>
        <v>1.3139192235959331E-4</v>
      </c>
      <c r="G484" s="10">
        <f t="shared" si="113"/>
        <v>6871.4625527441822</v>
      </c>
      <c r="H484" s="11">
        <f t="shared" si="107"/>
        <v>3.6347688198768192E-5</v>
      </c>
      <c r="I484" s="11">
        <v>1.3331538556621891E-4</v>
      </c>
      <c r="J484" s="12">
        <f t="shared" si="114"/>
        <v>-1.9234632066255915E-6</v>
      </c>
      <c r="K484" s="38">
        <f t="shared" si="115"/>
        <v>8.7999999999999995E-2</v>
      </c>
      <c r="L484" s="38">
        <f t="shared" si="116"/>
        <v>3.7000000000000002E-3</v>
      </c>
      <c r="M484" s="38">
        <f t="shared" si="117"/>
        <v>9.169999999999999E-2</v>
      </c>
      <c r="N484" s="10">
        <f t="shared" si="118"/>
        <v>1041.907304191694</v>
      </c>
      <c r="O484" s="13">
        <f t="shared" si="108"/>
        <v>5.511333509291223E-6</v>
      </c>
      <c r="P484" s="43">
        <f t="shared" si="119"/>
        <v>5829.5552485524886</v>
      </c>
      <c r="Q484" s="44">
        <f t="shared" si="109"/>
        <v>3.0836354689476975E-5</v>
      </c>
      <c r="R484" s="10">
        <v>281405.31</v>
      </c>
      <c r="S484" s="10">
        <v>61092.12</v>
      </c>
      <c r="T484" s="10">
        <v>0</v>
      </c>
      <c r="U484" s="10"/>
      <c r="V484" s="10">
        <v>24763.62</v>
      </c>
      <c r="W484" s="10">
        <v>1041.2</v>
      </c>
      <c r="X484" s="10">
        <f t="shared" si="110"/>
        <v>24839.397468409388</v>
      </c>
      <c r="Y484" s="10">
        <f t="shared" si="111"/>
        <v>1041.907304191694</v>
      </c>
      <c r="Z484" s="10">
        <f t="shared" si="112"/>
        <v>5829.5552485524886</v>
      </c>
      <c r="AA484" s="10"/>
      <c r="AB484" s="10"/>
      <c r="AC484" s="10"/>
      <c r="AD484" s="10"/>
      <c r="AE484" s="10"/>
      <c r="AF484" s="10"/>
      <c r="AG484" s="10"/>
      <c r="AH484" s="10"/>
      <c r="AI484" s="10"/>
    </row>
    <row r="485" spans="1:35" x14ac:dyDescent="0.55000000000000004">
      <c r="A485" s="3">
        <v>6846</v>
      </c>
      <c r="B485" s="3" t="s">
        <v>951</v>
      </c>
      <c r="C485" s="3" t="s">
        <v>571</v>
      </c>
      <c r="D485" s="9" t="s">
        <v>952</v>
      </c>
      <c r="E485" s="10">
        <f t="shared" si="105"/>
        <v>255556.60569904523</v>
      </c>
      <c r="F485" s="11">
        <f t="shared" si="106"/>
        <v>1.3518070934367297E-3</v>
      </c>
      <c r="G485" s="10">
        <f t="shared" si="113"/>
        <v>70696.196597869523</v>
      </c>
      <c r="H485" s="11">
        <f t="shared" si="107"/>
        <v>3.7395871563790557E-4</v>
      </c>
      <c r="I485" s="11">
        <v>1.3428773483489362E-3</v>
      </c>
      <c r="J485" s="12">
        <f t="shared" si="114"/>
        <v>8.9297450877935149E-6</v>
      </c>
      <c r="K485" s="38">
        <f t="shared" si="115"/>
        <v>8.7999999999999995E-2</v>
      </c>
      <c r="L485" s="38">
        <f t="shared" si="116"/>
        <v>3.7000000000000002E-3</v>
      </c>
      <c r="M485" s="38">
        <f t="shared" si="117"/>
        <v>9.169999999999999E-2</v>
      </c>
      <c r="N485" s="10">
        <f t="shared" si="118"/>
        <v>10719.647088171319</v>
      </c>
      <c r="O485" s="13">
        <f t="shared" si="108"/>
        <v>5.6703269059667716E-5</v>
      </c>
      <c r="P485" s="43">
        <f t="shared" si="119"/>
        <v>59976.549509698205</v>
      </c>
      <c r="Q485" s="44">
        <f t="shared" si="109"/>
        <v>3.1725544657823783E-4</v>
      </c>
      <c r="R485" s="10">
        <v>2890074.3899999997</v>
      </c>
      <c r="S485" s="10">
        <v>250732.6</v>
      </c>
      <c r="T485" s="10">
        <v>0</v>
      </c>
      <c r="U485" s="10"/>
      <c r="V485" s="10">
        <v>254776.98</v>
      </c>
      <c r="W485" s="10">
        <v>10712.37</v>
      </c>
      <c r="X485" s="10">
        <f t="shared" si="110"/>
        <v>255556.60569904523</v>
      </c>
      <c r="Y485" s="10">
        <f t="shared" si="111"/>
        <v>10719.647088171319</v>
      </c>
      <c r="Z485" s="10">
        <f t="shared" si="112"/>
        <v>59976.549509698205</v>
      </c>
      <c r="AA485" s="10"/>
      <c r="AB485" s="10"/>
      <c r="AC485" s="10"/>
      <c r="AD485" s="10"/>
      <c r="AE485" s="10"/>
      <c r="AF485" s="10"/>
      <c r="AG485" s="10"/>
      <c r="AH485" s="10"/>
      <c r="AI485" s="10"/>
    </row>
    <row r="486" spans="1:35" x14ac:dyDescent="0.55000000000000004">
      <c r="A486" s="3">
        <v>6844</v>
      </c>
      <c r="B486" s="3" t="s">
        <v>953</v>
      </c>
      <c r="C486" s="3" t="s">
        <v>571</v>
      </c>
      <c r="D486" s="9" t="s">
        <v>954</v>
      </c>
      <c r="E486" s="10">
        <f t="shared" si="105"/>
        <v>61753.300591628045</v>
      </c>
      <c r="F486" s="11">
        <f t="shared" si="106"/>
        <v>3.266538524979527E-4</v>
      </c>
      <c r="G486" s="10">
        <f t="shared" si="113"/>
        <v>17083.253290391072</v>
      </c>
      <c r="H486" s="11">
        <f t="shared" si="107"/>
        <v>9.0364570752370419E-5</v>
      </c>
      <c r="I486" s="11">
        <v>3.525015808128528E-4</v>
      </c>
      <c r="J486" s="12">
        <f t="shared" si="114"/>
        <v>-2.58477283149001E-5</v>
      </c>
      <c r="K486" s="38">
        <f t="shared" si="115"/>
        <v>8.7999999999999995E-2</v>
      </c>
      <c r="L486" s="38">
        <f t="shared" si="116"/>
        <v>3.7000000000000002E-3</v>
      </c>
      <c r="M486" s="38">
        <f t="shared" si="117"/>
        <v>9.169999999999999E-2</v>
      </c>
      <c r="N486" s="10">
        <f t="shared" si="118"/>
        <v>2590.3784919100103</v>
      </c>
      <c r="O486" s="13">
        <f t="shared" si="108"/>
        <v>1.3702216816002156E-5</v>
      </c>
      <c r="P486" s="43">
        <f t="shared" si="119"/>
        <v>14492.874798481063</v>
      </c>
      <c r="Q486" s="44">
        <f t="shared" si="109"/>
        <v>7.666235393636827E-5</v>
      </c>
      <c r="R486" s="10">
        <v>699600.82</v>
      </c>
      <c r="S486" s="10">
        <v>114117.58</v>
      </c>
      <c r="T486" s="10">
        <v>0</v>
      </c>
      <c r="U486" s="10"/>
      <c r="V486" s="10">
        <v>61564.91</v>
      </c>
      <c r="W486" s="10">
        <v>2588.62</v>
      </c>
      <c r="X486" s="10">
        <f t="shared" si="110"/>
        <v>61753.300591628045</v>
      </c>
      <c r="Y486" s="10">
        <f t="shared" si="111"/>
        <v>2590.3784919100103</v>
      </c>
      <c r="Z486" s="10">
        <f t="shared" si="112"/>
        <v>14492.874798481063</v>
      </c>
      <c r="AA486" s="10"/>
      <c r="AB486" s="10"/>
      <c r="AC486" s="10"/>
      <c r="AD486" s="10"/>
      <c r="AE486" s="10"/>
      <c r="AF486" s="10"/>
      <c r="AG486" s="10"/>
      <c r="AH486" s="10"/>
      <c r="AI486" s="10"/>
    </row>
    <row r="487" spans="1:35" x14ac:dyDescent="0.55000000000000004">
      <c r="A487" s="3">
        <v>6843</v>
      </c>
      <c r="B487" s="3" t="s">
        <v>955</v>
      </c>
      <c r="C487" s="3" t="s">
        <v>571</v>
      </c>
      <c r="D487" s="9" t="s">
        <v>956</v>
      </c>
      <c r="E487" s="10">
        <f t="shared" si="105"/>
        <v>176307.66120392841</v>
      </c>
      <c r="F487" s="11">
        <f t="shared" si="106"/>
        <v>9.326072648005926E-4</v>
      </c>
      <c r="G487" s="10">
        <f t="shared" si="113"/>
        <v>48772.854407168634</v>
      </c>
      <c r="H487" s="11">
        <f t="shared" si="107"/>
        <v>2.5799172897299807E-4</v>
      </c>
      <c r="I487" s="11">
        <v>7.1687299969714962E-4</v>
      </c>
      <c r="J487" s="12">
        <f t="shared" si="114"/>
        <v>2.1573426510344297E-4</v>
      </c>
      <c r="K487" s="38">
        <f t="shared" si="115"/>
        <v>8.7999999999999995E-2</v>
      </c>
      <c r="L487" s="38">
        <f t="shared" si="116"/>
        <v>3.7000000000000002E-3</v>
      </c>
      <c r="M487" s="38">
        <f t="shared" si="117"/>
        <v>9.169999999999999E-2</v>
      </c>
      <c r="N487" s="10">
        <f t="shared" si="118"/>
        <v>7395.2302905402412</v>
      </c>
      <c r="O487" s="13">
        <f t="shared" si="108"/>
        <v>3.9118240504897323E-5</v>
      </c>
      <c r="P487" s="43">
        <f t="shared" si="119"/>
        <v>41377.624116628394</v>
      </c>
      <c r="Q487" s="44">
        <f t="shared" si="109"/>
        <v>2.1887348846810078E-4</v>
      </c>
      <c r="R487" s="10">
        <v>1997385.49</v>
      </c>
      <c r="S487" s="10">
        <v>0</v>
      </c>
      <c r="T487" s="10">
        <v>0</v>
      </c>
      <c r="U487" s="10"/>
      <c r="V487" s="10">
        <v>175769.8</v>
      </c>
      <c r="W487" s="10">
        <v>7390.21</v>
      </c>
      <c r="X487" s="10">
        <f t="shared" si="110"/>
        <v>176307.66120392841</v>
      </c>
      <c r="Y487" s="10">
        <f t="shared" si="111"/>
        <v>7395.2302905402412</v>
      </c>
      <c r="Z487" s="10">
        <f t="shared" si="112"/>
        <v>41377.624116628394</v>
      </c>
      <c r="AA487" s="10"/>
      <c r="AB487" s="10"/>
      <c r="AC487" s="10"/>
      <c r="AD487" s="10"/>
      <c r="AE487" s="10"/>
      <c r="AF487" s="10"/>
      <c r="AG487" s="10"/>
      <c r="AH487" s="10"/>
      <c r="AI487" s="10"/>
    </row>
    <row r="488" spans="1:35" x14ac:dyDescent="0.55000000000000004">
      <c r="A488" s="3">
        <v>6847</v>
      </c>
      <c r="B488" s="3" t="s">
        <v>957</v>
      </c>
      <c r="C488" s="3" t="s">
        <v>571</v>
      </c>
      <c r="D488" s="9" t="s">
        <v>958</v>
      </c>
      <c r="E488" s="10">
        <f t="shared" si="105"/>
        <v>18749.549188229437</v>
      </c>
      <c r="F488" s="11">
        <f t="shared" si="106"/>
        <v>9.9178706502455786E-5</v>
      </c>
      <c r="G488" s="10">
        <f t="shared" si="113"/>
        <v>5186.8233927693682</v>
      </c>
      <c r="H488" s="11">
        <f t="shared" si="107"/>
        <v>2.7436522861813043E-5</v>
      </c>
      <c r="I488" s="11">
        <v>1.076817461646464E-4</v>
      </c>
      <c r="J488" s="12">
        <f t="shared" si="114"/>
        <v>-8.5030396621906153E-6</v>
      </c>
      <c r="K488" s="38">
        <f t="shared" si="115"/>
        <v>8.7999999999999995E-2</v>
      </c>
      <c r="L488" s="38">
        <f t="shared" si="116"/>
        <v>3.7000000000000002E-3</v>
      </c>
      <c r="M488" s="38">
        <f t="shared" si="117"/>
        <v>9.169999999999999E-2</v>
      </c>
      <c r="N488" s="10">
        <f t="shared" si="118"/>
        <v>786.49391548454071</v>
      </c>
      <c r="O488" s="13">
        <f t="shared" si="108"/>
        <v>4.1602839847892138E-6</v>
      </c>
      <c r="P488" s="43">
        <f t="shared" si="119"/>
        <v>4400.3294772848276</v>
      </c>
      <c r="Q488" s="44">
        <f t="shared" si="109"/>
        <v>2.3276238877023829E-5</v>
      </c>
      <c r="R488" s="10">
        <v>212413</v>
      </c>
      <c r="S488" s="10">
        <v>0</v>
      </c>
      <c r="T488" s="10">
        <v>0</v>
      </c>
      <c r="U488" s="10"/>
      <c r="V488" s="10">
        <v>18692.349999999999</v>
      </c>
      <c r="W488" s="10">
        <v>785.96</v>
      </c>
      <c r="X488" s="10">
        <f t="shared" si="110"/>
        <v>18749.549188229437</v>
      </c>
      <c r="Y488" s="10">
        <f t="shared" si="111"/>
        <v>786.49391548454071</v>
      </c>
      <c r="Z488" s="10">
        <f t="shared" si="112"/>
        <v>4400.3294772848276</v>
      </c>
      <c r="AA488" s="10"/>
      <c r="AB488" s="10"/>
      <c r="AC488" s="10"/>
      <c r="AD488" s="10"/>
      <c r="AE488" s="10"/>
      <c r="AF488" s="10"/>
      <c r="AG488" s="10"/>
      <c r="AH488" s="10"/>
      <c r="AI488" s="10"/>
    </row>
    <row r="489" spans="1:35" x14ac:dyDescent="0.55000000000000004">
      <c r="A489" s="3">
        <v>6845</v>
      </c>
      <c r="B489" s="3" t="s">
        <v>959</v>
      </c>
      <c r="C489" s="3" t="s">
        <v>571</v>
      </c>
      <c r="D489" s="9" t="s">
        <v>960</v>
      </c>
      <c r="E489" s="10">
        <f t="shared" si="105"/>
        <v>13613.380294627039</v>
      </c>
      <c r="F489" s="11">
        <f t="shared" si="106"/>
        <v>7.2010128627238143E-5</v>
      </c>
      <c r="G489" s="10">
        <f t="shared" si="113"/>
        <v>3765.9302397482543</v>
      </c>
      <c r="H489" s="11">
        <f t="shared" si="107"/>
        <v>1.9920483751747504E-5</v>
      </c>
      <c r="I489" s="11">
        <v>8.5564462234704488E-5</v>
      </c>
      <c r="J489" s="12">
        <f t="shared" si="114"/>
        <v>-1.3554333607466345E-5</v>
      </c>
      <c r="K489" s="38">
        <f t="shared" si="115"/>
        <v>8.7999999999999995E-2</v>
      </c>
      <c r="L489" s="38">
        <f t="shared" si="116"/>
        <v>3.7000000000000002E-3</v>
      </c>
      <c r="M489" s="38">
        <f t="shared" si="117"/>
        <v>9.169999999999999E-2</v>
      </c>
      <c r="N489" s="10">
        <f t="shared" si="118"/>
        <v>571.00763150006196</v>
      </c>
      <c r="O489" s="13">
        <f t="shared" si="108"/>
        <v>3.0204351969571245E-6</v>
      </c>
      <c r="P489" s="43">
        <f t="shared" si="119"/>
        <v>3194.9226082481923</v>
      </c>
      <c r="Q489" s="44">
        <f t="shared" si="109"/>
        <v>1.6900048554790377E-5</v>
      </c>
      <c r="R489" s="10">
        <v>154225.32</v>
      </c>
      <c r="S489" s="10">
        <v>15258.18</v>
      </c>
      <c r="T489" s="10">
        <v>0</v>
      </c>
      <c r="U489" s="10"/>
      <c r="V489" s="10">
        <v>13571.85</v>
      </c>
      <c r="W489" s="10">
        <v>570.62</v>
      </c>
      <c r="X489" s="10">
        <f t="shared" si="110"/>
        <v>13613.380294627039</v>
      </c>
      <c r="Y489" s="10">
        <f t="shared" si="111"/>
        <v>571.00763150006196</v>
      </c>
      <c r="Z489" s="10">
        <f t="shared" si="112"/>
        <v>3194.9226082481923</v>
      </c>
      <c r="AA489" s="10"/>
      <c r="AB489" s="10"/>
      <c r="AC489" s="10"/>
      <c r="AD489" s="10"/>
      <c r="AE489" s="10"/>
      <c r="AF489" s="10"/>
      <c r="AG489" s="10"/>
      <c r="AH489" s="10"/>
      <c r="AI489" s="10"/>
    </row>
    <row r="490" spans="1:35" x14ac:dyDescent="0.55000000000000004">
      <c r="A490" s="3">
        <v>6853</v>
      </c>
      <c r="B490" s="3" t="s">
        <v>961</v>
      </c>
      <c r="C490" s="3" t="s">
        <v>571</v>
      </c>
      <c r="D490" s="9" t="s">
        <v>962</v>
      </c>
      <c r="E490" s="10">
        <f t="shared" si="105"/>
        <v>36164.516973348458</v>
      </c>
      <c r="F490" s="11">
        <f t="shared" si="106"/>
        <v>1.9129793355002328E-4</v>
      </c>
      <c r="G490" s="10">
        <f t="shared" si="113"/>
        <v>10004.345958500197</v>
      </c>
      <c r="H490" s="11">
        <f t="shared" si="107"/>
        <v>5.2919570577729615E-5</v>
      </c>
      <c r="I490" s="11">
        <v>2.0926000904419062E-4</v>
      </c>
      <c r="J490" s="12">
        <f t="shared" si="114"/>
        <v>-1.7962075494167343E-5</v>
      </c>
      <c r="K490" s="38">
        <f t="shared" si="115"/>
        <v>8.7999999999999995E-2</v>
      </c>
      <c r="L490" s="38">
        <f t="shared" si="116"/>
        <v>3.7000000000000002E-3</v>
      </c>
      <c r="M490" s="38">
        <f t="shared" si="117"/>
        <v>9.169999999999999E-2</v>
      </c>
      <c r="N490" s="10">
        <f t="shared" si="118"/>
        <v>1516.8997552872293</v>
      </c>
      <c r="O490" s="13">
        <f t="shared" si="108"/>
        <v>8.0238812204468747E-6</v>
      </c>
      <c r="P490" s="43">
        <f t="shared" si="119"/>
        <v>8487.4462032129668</v>
      </c>
      <c r="Q490" s="44">
        <f t="shared" si="109"/>
        <v>4.489568935728274E-5</v>
      </c>
      <c r="R490" s="10">
        <v>391900.64</v>
      </c>
      <c r="S490" s="10">
        <v>8968.1299999999992</v>
      </c>
      <c r="T490" s="10">
        <v>0</v>
      </c>
      <c r="U490" s="10"/>
      <c r="V490" s="10">
        <v>36054.19</v>
      </c>
      <c r="W490" s="10">
        <v>1515.87</v>
      </c>
      <c r="X490" s="10">
        <f t="shared" si="110"/>
        <v>36164.516973348458</v>
      </c>
      <c r="Y490" s="10">
        <f t="shared" si="111"/>
        <v>1516.8997552872293</v>
      </c>
      <c r="Z490" s="10">
        <f t="shared" si="112"/>
        <v>8487.4462032129668</v>
      </c>
      <c r="AA490" s="10"/>
      <c r="AB490" s="10"/>
      <c r="AC490" s="10"/>
      <c r="AD490" s="10"/>
      <c r="AE490" s="10"/>
      <c r="AF490" s="10"/>
      <c r="AG490" s="10"/>
      <c r="AH490" s="10"/>
      <c r="AI490" s="10"/>
    </row>
    <row r="491" spans="1:35" x14ac:dyDescent="0.55000000000000004">
      <c r="A491" s="3">
        <v>7054</v>
      </c>
      <c r="B491" s="3" t="s">
        <v>963</v>
      </c>
      <c r="C491" s="3" t="s">
        <v>571</v>
      </c>
      <c r="D491" s="9" t="s">
        <v>964</v>
      </c>
      <c r="E491" s="10">
        <f t="shared" si="105"/>
        <v>42863.894743143748</v>
      </c>
      <c r="F491" s="11">
        <f t="shared" si="106"/>
        <v>2.2673535206655605E-4</v>
      </c>
      <c r="G491" s="10">
        <f t="shared" si="113"/>
        <v>11857.582865114131</v>
      </c>
      <c r="H491" s="11">
        <f t="shared" si="107"/>
        <v>6.2722560366730476E-5</v>
      </c>
      <c r="I491" s="11">
        <v>2.3486421793251794E-4</v>
      </c>
      <c r="J491" s="12">
        <f t="shared" si="114"/>
        <v>-8.1288658659618978E-6</v>
      </c>
      <c r="K491" s="38">
        <f t="shared" si="115"/>
        <v>8.7999999999999995E-2</v>
      </c>
      <c r="L491" s="38">
        <f t="shared" si="116"/>
        <v>3.7000000000000002E-3</v>
      </c>
      <c r="M491" s="38">
        <f t="shared" si="117"/>
        <v>9.169999999999999E-2</v>
      </c>
      <c r="N491" s="10">
        <f t="shared" si="118"/>
        <v>1797.860486940996</v>
      </c>
      <c r="O491" s="13">
        <f t="shared" si="108"/>
        <v>9.5100674569083576E-6</v>
      </c>
      <c r="P491" s="43">
        <f t="shared" si="119"/>
        <v>10059.722378173135</v>
      </c>
      <c r="Q491" s="44">
        <f t="shared" si="109"/>
        <v>5.3212492909822121E-5</v>
      </c>
      <c r="R491" s="10">
        <v>485603.34</v>
      </c>
      <c r="S491" s="10">
        <v>0</v>
      </c>
      <c r="T491" s="10">
        <v>0</v>
      </c>
      <c r="U491" s="10"/>
      <c r="V491" s="10">
        <v>42733.13</v>
      </c>
      <c r="W491" s="10">
        <v>1796.64</v>
      </c>
      <c r="X491" s="10">
        <f t="shared" si="110"/>
        <v>42863.894743143748</v>
      </c>
      <c r="Y491" s="10">
        <f t="shared" si="111"/>
        <v>1797.860486940996</v>
      </c>
      <c r="Z491" s="10">
        <f t="shared" si="112"/>
        <v>10059.722378173135</v>
      </c>
      <c r="AA491" s="10"/>
      <c r="AB491" s="10"/>
      <c r="AC491" s="10"/>
      <c r="AD491" s="10"/>
      <c r="AE491" s="10"/>
      <c r="AF491" s="10"/>
      <c r="AG491" s="10"/>
      <c r="AH491" s="10"/>
      <c r="AI491" s="10"/>
    </row>
    <row r="492" spans="1:35" x14ac:dyDescent="0.55000000000000004">
      <c r="A492" s="3">
        <v>6964</v>
      </c>
      <c r="B492" s="3" t="s">
        <v>965</v>
      </c>
      <c r="C492" s="3" t="s">
        <v>571</v>
      </c>
      <c r="D492" s="9" t="s">
        <v>966</v>
      </c>
      <c r="E492" s="10">
        <f t="shared" si="105"/>
        <v>18222.88248785352</v>
      </c>
      <c r="F492" s="11">
        <f t="shared" si="106"/>
        <v>9.6392819675161223E-5</v>
      </c>
      <c r="G492" s="10">
        <f t="shared" si="113"/>
        <v>5041.1350547527391</v>
      </c>
      <c r="H492" s="11">
        <f t="shared" si="107"/>
        <v>2.6665881350813264E-5</v>
      </c>
      <c r="I492" s="11">
        <v>1.0219900473730181E-4</v>
      </c>
      <c r="J492" s="12">
        <f t="shared" si="114"/>
        <v>-5.8061850621405844E-6</v>
      </c>
      <c r="K492" s="38">
        <f t="shared" si="115"/>
        <v>8.7999999999999995E-2</v>
      </c>
      <c r="L492" s="38">
        <f t="shared" si="116"/>
        <v>3.7000000000000002E-3</v>
      </c>
      <c r="M492" s="38">
        <f t="shared" si="117"/>
        <v>9.169999999999999E-2</v>
      </c>
      <c r="N492" s="10">
        <f t="shared" si="118"/>
        <v>764.40892297252503</v>
      </c>
      <c r="O492" s="13">
        <f t="shared" si="108"/>
        <v>4.0434619231775571E-6</v>
      </c>
      <c r="P492" s="43">
        <f t="shared" si="119"/>
        <v>4276.726131780214</v>
      </c>
      <c r="Q492" s="44">
        <f t="shared" si="109"/>
        <v>2.2622419427635707E-5</v>
      </c>
      <c r="R492" s="10">
        <v>206446.51</v>
      </c>
      <c r="S492" s="10">
        <v>0</v>
      </c>
      <c r="T492" s="10">
        <v>0</v>
      </c>
      <c r="U492" s="10"/>
      <c r="V492" s="10">
        <v>18167.289999999997</v>
      </c>
      <c r="W492" s="10">
        <v>763.89</v>
      </c>
      <c r="X492" s="10">
        <f t="shared" si="110"/>
        <v>18222.88248785352</v>
      </c>
      <c r="Y492" s="10">
        <f t="shared" si="111"/>
        <v>764.40892297252503</v>
      </c>
      <c r="Z492" s="10">
        <f t="shared" si="112"/>
        <v>4276.726131780214</v>
      </c>
      <c r="AA492" s="10"/>
      <c r="AB492" s="10"/>
      <c r="AC492" s="10"/>
      <c r="AD492" s="10"/>
      <c r="AE492" s="10"/>
      <c r="AF492" s="10"/>
      <c r="AG492" s="10"/>
      <c r="AH492" s="10"/>
      <c r="AI492" s="10"/>
    </row>
    <row r="493" spans="1:35" x14ac:dyDescent="0.55000000000000004">
      <c r="A493" s="3">
        <v>6952</v>
      </c>
      <c r="B493" s="3" t="s">
        <v>967</v>
      </c>
      <c r="C493" s="3" t="s">
        <v>571</v>
      </c>
      <c r="D493" s="9" t="s">
        <v>968</v>
      </c>
      <c r="E493" s="10">
        <f t="shared" si="105"/>
        <v>17026.261961537566</v>
      </c>
      <c r="F493" s="11">
        <f t="shared" si="106"/>
        <v>9.0063106102697925E-5</v>
      </c>
      <c r="G493" s="10">
        <f t="shared" si="113"/>
        <v>4710.006182783326</v>
      </c>
      <c r="H493" s="11">
        <f t="shared" si="107"/>
        <v>2.4914322799839649E-5</v>
      </c>
      <c r="I493" s="11">
        <v>1.0136909802728374E-4</v>
      </c>
      <c r="J493" s="12">
        <f t="shared" si="114"/>
        <v>-1.1305991924585819E-5</v>
      </c>
      <c r="K493" s="38">
        <f t="shared" si="115"/>
        <v>8.7999999999999995E-2</v>
      </c>
      <c r="L493" s="38">
        <f t="shared" si="116"/>
        <v>3.7000000000000002E-3</v>
      </c>
      <c r="M493" s="38">
        <f t="shared" si="117"/>
        <v>9.169999999999999E-2</v>
      </c>
      <c r="N493" s="10">
        <f t="shared" si="118"/>
        <v>714.11478053238432</v>
      </c>
      <c r="O493" s="13">
        <f t="shared" si="108"/>
        <v>3.7774231004950975E-6</v>
      </c>
      <c r="P493" s="43">
        <f t="shared" si="119"/>
        <v>3995.8914022509421</v>
      </c>
      <c r="Q493" s="44">
        <f t="shared" si="109"/>
        <v>2.1136899699344552E-5</v>
      </c>
      <c r="R493" s="10">
        <v>174883.22</v>
      </c>
      <c r="S493" s="10">
        <v>0</v>
      </c>
      <c r="T493" s="10">
        <v>0</v>
      </c>
      <c r="U493" s="10"/>
      <c r="V493" s="10">
        <v>16974.32</v>
      </c>
      <c r="W493" s="10">
        <v>713.63</v>
      </c>
      <c r="X493" s="10">
        <f t="shared" si="110"/>
        <v>17026.261961537566</v>
      </c>
      <c r="Y493" s="10">
        <f t="shared" si="111"/>
        <v>714.11478053238432</v>
      </c>
      <c r="Z493" s="10">
        <f t="shared" si="112"/>
        <v>3995.8914022509421</v>
      </c>
      <c r="AA493" s="10"/>
      <c r="AB493" s="10"/>
      <c r="AC493" s="10"/>
      <c r="AD493" s="10"/>
      <c r="AE493" s="10"/>
      <c r="AF493" s="10"/>
      <c r="AG493" s="10"/>
      <c r="AH493" s="10"/>
      <c r="AI493" s="10"/>
    </row>
    <row r="494" spans="1:35" x14ac:dyDescent="0.55000000000000004">
      <c r="A494" s="3">
        <v>6981</v>
      </c>
      <c r="B494" s="3" t="s">
        <v>969</v>
      </c>
      <c r="C494" s="3" t="s">
        <v>571</v>
      </c>
      <c r="D494" s="9" t="s">
        <v>970</v>
      </c>
      <c r="E494" s="10">
        <f t="shared" si="105"/>
        <v>26230.982773135565</v>
      </c>
      <c r="F494" s="11">
        <f t="shared" si="106"/>
        <v>1.3875293296976903E-4</v>
      </c>
      <c r="G494" s="10">
        <f t="shared" si="113"/>
        <v>7256.3931471601354</v>
      </c>
      <c r="H494" s="11">
        <f t="shared" si="107"/>
        <v>3.838383947174719E-5</v>
      </c>
      <c r="I494" s="11">
        <v>1.3132795369854753E-4</v>
      </c>
      <c r="J494" s="12">
        <f t="shared" si="114"/>
        <v>7.4249792712215016E-6</v>
      </c>
      <c r="K494" s="38">
        <f t="shared" si="115"/>
        <v>8.7999999999999995E-2</v>
      </c>
      <c r="L494" s="38">
        <f t="shared" si="116"/>
        <v>3.7000000000000002E-3</v>
      </c>
      <c r="M494" s="38">
        <f t="shared" si="117"/>
        <v>9.169999999999999E-2</v>
      </c>
      <c r="N494" s="10">
        <f t="shared" si="118"/>
        <v>1100.246908335351</v>
      </c>
      <c r="O494" s="13">
        <f t="shared" si="108"/>
        <v>5.8199300744004031E-6</v>
      </c>
      <c r="P494" s="43">
        <f t="shared" si="119"/>
        <v>6156.1462388247846</v>
      </c>
      <c r="Q494" s="44">
        <f t="shared" si="109"/>
        <v>3.2563909397346787E-5</v>
      </c>
      <c r="R494" s="10">
        <v>297170.09999999998</v>
      </c>
      <c r="S494" s="10">
        <v>48974.25</v>
      </c>
      <c r="T494" s="10">
        <v>0</v>
      </c>
      <c r="U494" s="10"/>
      <c r="V494" s="10">
        <v>26150.960000000003</v>
      </c>
      <c r="W494" s="10">
        <v>1099.5</v>
      </c>
      <c r="X494" s="10">
        <f t="shared" si="110"/>
        <v>26230.982773135565</v>
      </c>
      <c r="Y494" s="10">
        <f t="shared" si="111"/>
        <v>1100.246908335351</v>
      </c>
      <c r="Z494" s="10">
        <f t="shared" si="112"/>
        <v>6156.1462388247846</v>
      </c>
      <c r="AA494" s="10"/>
      <c r="AB494" s="10"/>
      <c r="AC494" s="10"/>
      <c r="AD494" s="10"/>
      <c r="AE494" s="10"/>
      <c r="AF494" s="10"/>
      <c r="AG494" s="10"/>
      <c r="AH494" s="10"/>
      <c r="AI494" s="10"/>
    </row>
    <row r="495" spans="1:35" x14ac:dyDescent="0.55000000000000004">
      <c r="A495" s="3">
        <v>6867</v>
      </c>
      <c r="B495" s="3" t="s">
        <v>971</v>
      </c>
      <c r="C495" s="3" t="s">
        <v>571</v>
      </c>
      <c r="D495" s="9" t="s">
        <v>972</v>
      </c>
      <c r="E495" s="10">
        <f t="shared" si="105"/>
        <v>16894.279322533526</v>
      </c>
      <c r="F495" s="11">
        <f t="shared" si="106"/>
        <v>8.9364963054788335E-5</v>
      </c>
      <c r="G495" s="10">
        <f t="shared" si="113"/>
        <v>4673.517449841429</v>
      </c>
      <c r="H495" s="11">
        <f t="shared" si="107"/>
        <v>2.4721309874634879E-5</v>
      </c>
      <c r="I495" s="11">
        <v>7.2060133364563382E-5</v>
      </c>
      <c r="J495" s="12">
        <f t="shared" si="114"/>
        <v>1.7304829690224953E-5</v>
      </c>
      <c r="K495" s="38">
        <f t="shared" si="115"/>
        <v>8.7999999999999995E-2</v>
      </c>
      <c r="L495" s="38">
        <f t="shared" si="116"/>
        <v>3.7000000000000002E-3</v>
      </c>
      <c r="M495" s="38">
        <f t="shared" si="117"/>
        <v>9.169999999999999E-2</v>
      </c>
      <c r="N495" s="10">
        <f t="shared" si="118"/>
        <v>708.60103749925315</v>
      </c>
      <c r="O495" s="13">
        <f t="shared" si="108"/>
        <v>3.7482572844787754E-6</v>
      </c>
      <c r="P495" s="43">
        <f t="shared" si="119"/>
        <v>3964.916412342176</v>
      </c>
      <c r="Q495" s="44">
        <f t="shared" si="109"/>
        <v>2.0973052590156104E-5</v>
      </c>
      <c r="R495" s="10">
        <v>191394.49</v>
      </c>
      <c r="S495" s="10">
        <v>53180.32</v>
      </c>
      <c r="T495" s="10">
        <v>0</v>
      </c>
      <c r="U495" s="10"/>
      <c r="V495" s="10">
        <v>16842.740000000002</v>
      </c>
      <c r="W495" s="10">
        <v>708.12</v>
      </c>
      <c r="X495" s="10">
        <f t="shared" si="110"/>
        <v>16894.279322533526</v>
      </c>
      <c r="Y495" s="10">
        <f t="shared" si="111"/>
        <v>708.60103749925315</v>
      </c>
      <c r="Z495" s="10">
        <f t="shared" si="112"/>
        <v>3964.916412342176</v>
      </c>
      <c r="AA495" s="10"/>
      <c r="AB495" s="10"/>
      <c r="AC495" s="10"/>
      <c r="AD495" s="10"/>
      <c r="AE495" s="10"/>
      <c r="AF495" s="10"/>
      <c r="AG495" s="10"/>
      <c r="AH495" s="10"/>
      <c r="AI495" s="10"/>
    </row>
    <row r="496" spans="1:35" x14ac:dyDescent="0.55000000000000004">
      <c r="A496" s="3">
        <v>6859</v>
      </c>
      <c r="B496" s="3" t="s">
        <v>973</v>
      </c>
      <c r="C496" s="3" t="s">
        <v>571</v>
      </c>
      <c r="D496" s="9" t="s">
        <v>974</v>
      </c>
      <c r="E496" s="10">
        <f t="shared" si="105"/>
        <v>187041.63730963776</v>
      </c>
      <c r="F496" s="11">
        <f t="shared" si="106"/>
        <v>9.8938632946529628E-4</v>
      </c>
      <c r="G496" s="10">
        <f t="shared" si="113"/>
        <v>51742.175584767283</v>
      </c>
      <c r="H496" s="11">
        <f t="shared" si="107"/>
        <v>2.7369842307151327E-4</v>
      </c>
      <c r="I496" s="11">
        <v>1.0561009125840139E-3</v>
      </c>
      <c r="J496" s="12">
        <f t="shared" si="114"/>
        <v>-6.6714583118717644E-5</v>
      </c>
      <c r="K496" s="38">
        <f t="shared" si="115"/>
        <v>8.7999999999999995E-2</v>
      </c>
      <c r="L496" s="38">
        <f t="shared" si="116"/>
        <v>3.7000000000000002E-3</v>
      </c>
      <c r="M496" s="38">
        <f t="shared" si="117"/>
        <v>9.169999999999999E-2</v>
      </c>
      <c r="N496" s="10">
        <f t="shared" si="118"/>
        <v>7845.3958877969399</v>
      </c>
      <c r="O496" s="13">
        <f t="shared" si="108"/>
        <v>4.1499462645206335E-5</v>
      </c>
      <c r="P496" s="43">
        <f t="shared" si="119"/>
        <v>43896.779696970341</v>
      </c>
      <c r="Q496" s="44">
        <f t="shared" si="109"/>
        <v>2.321989604263069E-4</v>
      </c>
      <c r="R496" s="10">
        <v>2118989.65</v>
      </c>
      <c r="S496" s="10">
        <v>159410.84</v>
      </c>
      <c r="T496" s="10">
        <v>0</v>
      </c>
      <c r="U496" s="10"/>
      <c r="V496" s="10">
        <v>186471.03</v>
      </c>
      <c r="W496" s="10">
        <v>7840.07</v>
      </c>
      <c r="X496" s="10">
        <f t="shared" si="110"/>
        <v>187041.63730963776</v>
      </c>
      <c r="Y496" s="10">
        <f t="shared" si="111"/>
        <v>7845.3958877969399</v>
      </c>
      <c r="Z496" s="10">
        <f t="shared" si="112"/>
        <v>43896.779696970341</v>
      </c>
      <c r="AA496" s="10"/>
      <c r="AB496" s="10"/>
      <c r="AC496" s="10"/>
      <c r="AD496" s="10"/>
      <c r="AE496" s="10"/>
      <c r="AF496" s="10"/>
      <c r="AG496" s="10"/>
      <c r="AH496" s="10"/>
      <c r="AI496" s="10"/>
    </row>
    <row r="497" spans="1:35" x14ac:dyDescent="0.55000000000000004">
      <c r="A497" s="3">
        <v>6854</v>
      </c>
      <c r="B497" s="3" t="s">
        <v>975</v>
      </c>
      <c r="C497" s="3" t="s">
        <v>571</v>
      </c>
      <c r="D497" s="9" t="s">
        <v>976</v>
      </c>
      <c r="E497" s="10">
        <f t="shared" si="105"/>
        <v>29911.46079536984</v>
      </c>
      <c r="F497" s="11">
        <f t="shared" si="106"/>
        <v>1.5822140369892482E-4</v>
      </c>
      <c r="G497" s="10">
        <f t="shared" si="113"/>
        <v>8274.6689845310084</v>
      </c>
      <c r="H497" s="11">
        <f t="shared" si="107"/>
        <v>4.3770170598926949E-5</v>
      </c>
      <c r="I497" s="11">
        <v>1.80679716878624E-4</v>
      </c>
      <c r="J497" s="12">
        <f t="shared" si="114"/>
        <v>-2.2458313179699182E-5</v>
      </c>
      <c r="K497" s="38">
        <f t="shared" si="115"/>
        <v>8.7999999999999995E-2</v>
      </c>
      <c r="L497" s="38">
        <f t="shared" si="116"/>
        <v>3.7000000000000002E-3</v>
      </c>
      <c r="M497" s="38">
        <f t="shared" si="117"/>
        <v>9.169999999999999E-2</v>
      </c>
      <c r="N497" s="10">
        <f t="shared" si="118"/>
        <v>1254.7517947809881</v>
      </c>
      <c r="O497" s="13">
        <f t="shared" si="108"/>
        <v>6.6372081130428961E-6</v>
      </c>
      <c r="P497" s="43">
        <f t="shared" si="119"/>
        <v>7019.917189750021</v>
      </c>
      <c r="Q497" s="44">
        <f t="shared" si="109"/>
        <v>3.713296248588406E-5</v>
      </c>
      <c r="R497" s="10">
        <v>329394.23</v>
      </c>
      <c r="S497" s="10">
        <v>0</v>
      </c>
      <c r="T497" s="10">
        <v>0</v>
      </c>
      <c r="U497" s="10"/>
      <c r="V497" s="10">
        <v>29820.21</v>
      </c>
      <c r="W497" s="10">
        <v>1253.8999999999999</v>
      </c>
      <c r="X497" s="10">
        <f t="shared" si="110"/>
        <v>29911.46079536984</v>
      </c>
      <c r="Y497" s="10">
        <f t="shared" si="111"/>
        <v>1254.7517947809881</v>
      </c>
      <c r="Z497" s="10">
        <f t="shared" si="112"/>
        <v>7019.917189750021</v>
      </c>
      <c r="AA497" s="10"/>
      <c r="AB497" s="10"/>
      <c r="AC497" s="10"/>
      <c r="AD497" s="10"/>
      <c r="AE497" s="10"/>
      <c r="AF497" s="10"/>
      <c r="AG497" s="10"/>
      <c r="AH497" s="10"/>
      <c r="AI497" s="10"/>
    </row>
    <row r="498" spans="1:35" x14ac:dyDescent="0.55000000000000004">
      <c r="A498" s="3">
        <v>6855</v>
      </c>
      <c r="B498" s="3" t="s">
        <v>977</v>
      </c>
      <c r="C498" s="3" t="s">
        <v>571</v>
      </c>
      <c r="D498" s="9" t="s">
        <v>978</v>
      </c>
      <c r="E498" s="10">
        <f t="shared" si="105"/>
        <v>705863.79636908136</v>
      </c>
      <c r="F498" s="11">
        <f t="shared" si="106"/>
        <v>3.7337782145048593E-3</v>
      </c>
      <c r="G498" s="10">
        <f t="shared" si="113"/>
        <v>195266.53990038671</v>
      </c>
      <c r="H498" s="11">
        <f t="shared" si="107"/>
        <v>1.0328932528515546E-3</v>
      </c>
      <c r="I498" s="11">
        <v>3.8602423529363813E-3</v>
      </c>
      <c r="J498" s="12">
        <f t="shared" si="114"/>
        <v>-1.2646413843152206E-4</v>
      </c>
      <c r="K498" s="38">
        <f t="shared" si="115"/>
        <v>8.7999999999999995E-2</v>
      </c>
      <c r="L498" s="38">
        <f t="shared" si="116"/>
        <v>3.7000000000000002E-3</v>
      </c>
      <c r="M498" s="38">
        <f t="shared" si="117"/>
        <v>9.169999999999999E-2</v>
      </c>
      <c r="N498" s="10">
        <f t="shared" si="118"/>
        <v>29607.449170837608</v>
      </c>
      <c r="O498" s="13">
        <f t="shared" si="108"/>
        <v>1.5661328611806346E-4</v>
      </c>
      <c r="P498" s="43">
        <f t="shared" si="119"/>
        <v>165659.09072954909</v>
      </c>
      <c r="Q498" s="44">
        <f t="shared" si="109"/>
        <v>8.7627996673349099E-4</v>
      </c>
      <c r="R498" s="10">
        <v>7984432.2999999998</v>
      </c>
      <c r="S498" s="10">
        <v>1166960.21</v>
      </c>
      <c r="T498" s="10">
        <v>0</v>
      </c>
      <c r="U498" s="10"/>
      <c r="V498" s="10">
        <v>703710.41999999993</v>
      </c>
      <c r="W498" s="10">
        <v>29587.35</v>
      </c>
      <c r="X498" s="10">
        <f t="shared" si="110"/>
        <v>705863.79636908136</v>
      </c>
      <c r="Y498" s="10">
        <f t="shared" si="111"/>
        <v>29607.449170837608</v>
      </c>
      <c r="Z498" s="10">
        <f t="shared" si="112"/>
        <v>165659.09072954909</v>
      </c>
      <c r="AA498" s="10"/>
      <c r="AB498" s="10"/>
      <c r="AC498" s="10"/>
      <c r="AD498" s="10"/>
      <c r="AE498" s="10"/>
      <c r="AF498" s="10"/>
      <c r="AG498" s="10"/>
      <c r="AH498" s="10"/>
      <c r="AI498" s="10"/>
    </row>
    <row r="499" spans="1:35" x14ac:dyDescent="0.55000000000000004">
      <c r="A499" s="3">
        <v>6856</v>
      </c>
      <c r="B499" s="3" t="s">
        <v>979</v>
      </c>
      <c r="C499" s="3" t="s">
        <v>571</v>
      </c>
      <c r="D499" s="9" t="s">
        <v>980</v>
      </c>
      <c r="E499" s="10">
        <f t="shared" si="105"/>
        <v>35996.394081393235</v>
      </c>
      <c r="F499" s="11">
        <f t="shared" si="106"/>
        <v>1.9040862091694732E-4</v>
      </c>
      <c r="G499" s="10">
        <f t="shared" si="113"/>
        <v>9958.0345635916528</v>
      </c>
      <c r="H499" s="11">
        <f t="shared" si="107"/>
        <v>5.2674599128163393E-5</v>
      </c>
      <c r="I499" s="11">
        <v>2.1289954500051264E-4</v>
      </c>
      <c r="J499" s="12">
        <f t="shared" si="114"/>
        <v>-2.249092408356532E-5</v>
      </c>
      <c r="K499" s="38">
        <f t="shared" si="115"/>
        <v>8.7999999999999995E-2</v>
      </c>
      <c r="L499" s="38">
        <f t="shared" si="116"/>
        <v>3.7000000000000002E-3</v>
      </c>
      <c r="M499" s="38">
        <f t="shared" si="117"/>
        <v>9.169999999999999E-2</v>
      </c>
      <c r="N499" s="10">
        <f t="shared" si="118"/>
        <v>1510.0451019701786</v>
      </c>
      <c r="O499" s="13">
        <f t="shared" si="108"/>
        <v>7.9876224473594327E-6</v>
      </c>
      <c r="P499" s="43">
        <f t="shared" si="119"/>
        <v>8447.9894616214751</v>
      </c>
      <c r="Q499" s="44">
        <f t="shared" si="109"/>
        <v>4.4686976680803967E-5</v>
      </c>
      <c r="R499" s="10">
        <v>407801.72</v>
      </c>
      <c r="S499" s="10">
        <v>0</v>
      </c>
      <c r="T499" s="10">
        <v>0</v>
      </c>
      <c r="U499" s="10"/>
      <c r="V499" s="10">
        <v>35886.58</v>
      </c>
      <c r="W499" s="10">
        <v>1509.02</v>
      </c>
      <c r="X499" s="10">
        <f t="shared" si="110"/>
        <v>35996.394081393235</v>
      </c>
      <c r="Y499" s="10">
        <f t="shared" si="111"/>
        <v>1510.0451019701786</v>
      </c>
      <c r="Z499" s="10">
        <f t="shared" si="112"/>
        <v>8447.9894616214751</v>
      </c>
      <c r="AA499" s="10"/>
      <c r="AB499" s="10"/>
      <c r="AC499" s="10"/>
      <c r="AD499" s="10"/>
      <c r="AE499" s="10"/>
      <c r="AF499" s="10"/>
      <c r="AG499" s="10"/>
      <c r="AH499" s="10"/>
      <c r="AI499" s="10"/>
    </row>
    <row r="500" spans="1:35" x14ac:dyDescent="0.55000000000000004">
      <c r="A500" s="3">
        <v>6857</v>
      </c>
      <c r="B500" s="3" t="s">
        <v>981</v>
      </c>
      <c r="C500" s="3" t="s">
        <v>571</v>
      </c>
      <c r="D500" s="9" t="s">
        <v>982</v>
      </c>
      <c r="E500" s="10">
        <f t="shared" si="105"/>
        <v>29633.753594924026</v>
      </c>
      <c r="F500" s="11">
        <f t="shared" si="106"/>
        <v>1.5675242753047784E-4</v>
      </c>
      <c r="G500" s="10">
        <f t="shared" si="113"/>
        <v>8197.7259258045269</v>
      </c>
      <c r="H500" s="11">
        <f t="shared" si="107"/>
        <v>4.3363168117841932E-5</v>
      </c>
      <c r="I500" s="11">
        <v>1.681474953054426E-4</v>
      </c>
      <c r="J500" s="12">
        <f t="shared" si="114"/>
        <v>-1.1395067774964767E-5</v>
      </c>
      <c r="K500" s="38">
        <f t="shared" si="115"/>
        <v>8.7999999999999995E-2</v>
      </c>
      <c r="L500" s="38">
        <f t="shared" si="116"/>
        <v>3.7000000000000002E-3</v>
      </c>
      <c r="M500" s="38">
        <f t="shared" si="117"/>
        <v>9.169999999999999E-2</v>
      </c>
      <c r="N500" s="10">
        <f t="shared" si="118"/>
        <v>1242.9838060206209</v>
      </c>
      <c r="O500" s="13">
        <f t="shared" si="108"/>
        <v>6.5749594748664985E-6</v>
      </c>
      <c r="P500" s="43">
        <f t="shared" si="119"/>
        <v>6954.7421197839067</v>
      </c>
      <c r="Q500" s="44">
        <f t="shared" si="109"/>
        <v>3.6788208642975443E-5</v>
      </c>
      <c r="R500" s="10">
        <v>306294.53000000003</v>
      </c>
      <c r="S500" s="10">
        <v>4082.04</v>
      </c>
      <c r="T500" s="10">
        <v>0</v>
      </c>
      <c r="U500" s="10"/>
      <c r="V500" s="10">
        <v>29543.35</v>
      </c>
      <c r="W500" s="10">
        <v>1242.1399999999999</v>
      </c>
      <c r="X500" s="10">
        <f t="shared" si="110"/>
        <v>29633.753594924026</v>
      </c>
      <c r="Y500" s="10">
        <f t="shared" si="111"/>
        <v>1242.9838060206209</v>
      </c>
      <c r="Z500" s="10">
        <f t="shared" si="112"/>
        <v>6954.7421197839067</v>
      </c>
      <c r="AA500" s="10"/>
      <c r="AB500" s="10"/>
      <c r="AC500" s="10"/>
      <c r="AD500" s="10"/>
      <c r="AE500" s="10"/>
      <c r="AF500" s="10"/>
      <c r="AG500" s="10"/>
      <c r="AH500" s="10"/>
      <c r="AI500" s="10"/>
    </row>
    <row r="501" spans="1:35" x14ac:dyDescent="0.55000000000000004">
      <c r="A501" s="3">
        <v>6368</v>
      </c>
      <c r="B501" s="3" t="s">
        <v>983</v>
      </c>
      <c r="C501" s="3" t="s">
        <v>571</v>
      </c>
      <c r="D501" s="9" t="s">
        <v>984</v>
      </c>
      <c r="E501" s="10">
        <f t="shared" si="105"/>
        <v>1588.8470906095506</v>
      </c>
      <c r="F501" s="11">
        <f t="shared" si="106"/>
        <v>8.40445803229075E-6</v>
      </c>
      <c r="G501" s="10">
        <f t="shared" si="113"/>
        <v>439.53157789644166</v>
      </c>
      <c r="H501" s="11">
        <f t="shared" si="107"/>
        <v>2.3249718126619651E-6</v>
      </c>
      <c r="I501" s="11">
        <v>8.9135627113411116E-6</v>
      </c>
      <c r="J501" s="12">
        <f t="shared" si="114"/>
        <v>-5.0910467905036167E-7</v>
      </c>
      <c r="K501" s="38">
        <f t="shared" si="115"/>
        <v>8.7999999999999995E-2</v>
      </c>
      <c r="L501" s="38">
        <f t="shared" si="116"/>
        <v>3.7000000000000002E-3</v>
      </c>
      <c r="M501" s="38">
        <f t="shared" si="117"/>
        <v>9.169999999999999E-2</v>
      </c>
      <c r="N501" s="10">
        <f t="shared" si="118"/>
        <v>66.645242469426435</v>
      </c>
      <c r="O501" s="13">
        <f t="shared" si="108"/>
        <v>3.5253055293775969E-7</v>
      </c>
      <c r="P501" s="43">
        <f t="shared" si="119"/>
        <v>372.88633542701524</v>
      </c>
      <c r="Q501" s="44">
        <f t="shared" si="109"/>
        <v>1.9724412597242058E-6</v>
      </c>
      <c r="R501" s="10">
        <v>18000</v>
      </c>
      <c r="S501" s="10">
        <v>0</v>
      </c>
      <c r="T501" s="10">
        <v>0</v>
      </c>
      <c r="U501" s="10"/>
      <c r="V501" s="10">
        <v>1584</v>
      </c>
      <c r="W501" s="10">
        <v>66.599999999999994</v>
      </c>
      <c r="X501" s="10">
        <f t="shared" si="110"/>
        <v>1588.8470906095506</v>
      </c>
      <c r="Y501" s="10">
        <f t="shared" si="111"/>
        <v>66.645242469426435</v>
      </c>
      <c r="Z501" s="10">
        <f t="shared" si="112"/>
        <v>372.88633542701524</v>
      </c>
      <c r="AA501" s="10"/>
      <c r="AB501" s="10"/>
      <c r="AC501" s="10"/>
      <c r="AD501" s="10"/>
      <c r="AE501" s="10"/>
      <c r="AF501" s="10"/>
      <c r="AG501" s="10"/>
      <c r="AH501" s="10"/>
      <c r="AI501" s="10"/>
    </row>
    <row r="502" spans="1:35" x14ac:dyDescent="0.55000000000000004">
      <c r="A502" s="3">
        <v>6858</v>
      </c>
      <c r="B502" s="3" t="s">
        <v>985</v>
      </c>
      <c r="C502" s="3" t="s">
        <v>571</v>
      </c>
      <c r="D502" s="9" t="s">
        <v>986</v>
      </c>
      <c r="E502" s="10">
        <f t="shared" si="105"/>
        <v>18253.806828638557</v>
      </c>
      <c r="F502" s="11">
        <f t="shared" si="106"/>
        <v>9.6556398867797313E-5</v>
      </c>
      <c r="G502" s="10">
        <f t="shared" si="113"/>
        <v>5049.6135133932003</v>
      </c>
      <c r="H502" s="11">
        <f t="shared" si="107"/>
        <v>2.6710729499035591E-5</v>
      </c>
      <c r="I502" s="11">
        <v>1.0649434031381301E-4</v>
      </c>
      <c r="J502" s="12">
        <f t="shared" si="114"/>
        <v>-9.9379414460156921E-6</v>
      </c>
      <c r="K502" s="38">
        <f t="shared" si="115"/>
        <v>8.7999999999999995E-2</v>
      </c>
      <c r="L502" s="38">
        <f t="shared" si="116"/>
        <v>3.7000000000000002E-3</v>
      </c>
      <c r="M502" s="38">
        <f t="shared" si="117"/>
        <v>9.169999999999999E-2</v>
      </c>
      <c r="N502" s="10">
        <f t="shared" si="118"/>
        <v>765.62975173848156</v>
      </c>
      <c r="O502" s="13">
        <f t="shared" si="108"/>
        <v>4.0499196900632039E-6</v>
      </c>
      <c r="P502" s="43">
        <f t="shared" si="119"/>
        <v>4283.9837616547184</v>
      </c>
      <c r="Q502" s="44">
        <f t="shared" si="109"/>
        <v>2.2660809808972385E-5</v>
      </c>
      <c r="R502" s="10">
        <v>206796.86</v>
      </c>
      <c r="S502" s="10">
        <v>1160.57</v>
      </c>
      <c r="T502" s="10">
        <v>0</v>
      </c>
      <c r="U502" s="10"/>
      <c r="V502" s="10">
        <v>18198.12</v>
      </c>
      <c r="W502" s="10">
        <v>765.11</v>
      </c>
      <c r="X502" s="10">
        <f t="shared" si="110"/>
        <v>18253.806828638557</v>
      </c>
      <c r="Y502" s="10">
        <f t="shared" si="111"/>
        <v>765.62975173848156</v>
      </c>
      <c r="Z502" s="10">
        <f t="shared" si="112"/>
        <v>4283.9837616547184</v>
      </c>
      <c r="AA502" s="10"/>
      <c r="AB502" s="10"/>
      <c r="AC502" s="10"/>
      <c r="AD502" s="10"/>
      <c r="AE502" s="10"/>
      <c r="AF502" s="10"/>
      <c r="AG502" s="10"/>
      <c r="AH502" s="10"/>
      <c r="AI502" s="10"/>
    </row>
    <row r="503" spans="1:35" x14ac:dyDescent="0.55000000000000004">
      <c r="A503" s="3">
        <v>6866</v>
      </c>
      <c r="B503" s="3" t="s">
        <v>987</v>
      </c>
      <c r="C503" s="3" t="s">
        <v>571</v>
      </c>
      <c r="D503" s="9" t="s">
        <v>988</v>
      </c>
      <c r="E503" s="10">
        <f t="shared" si="105"/>
        <v>40877.514900671587</v>
      </c>
      <c r="F503" s="11">
        <f t="shared" si="106"/>
        <v>2.1622808165588307E-4</v>
      </c>
      <c r="G503" s="10">
        <f t="shared" si="113"/>
        <v>11308.053034998113</v>
      </c>
      <c r="H503" s="11">
        <f t="shared" si="107"/>
        <v>5.9815735397859439E-5</v>
      </c>
      <c r="I503" s="11">
        <v>2.0897088098099069E-4</v>
      </c>
      <c r="J503" s="12">
        <f t="shared" si="114"/>
        <v>7.2572006748923817E-6</v>
      </c>
      <c r="K503" s="38">
        <f t="shared" si="115"/>
        <v>8.7999999999999995E-2</v>
      </c>
      <c r="L503" s="38">
        <f t="shared" si="116"/>
        <v>3.7000000000000002E-3</v>
      </c>
      <c r="M503" s="38">
        <f t="shared" si="117"/>
        <v>9.169999999999999E-2</v>
      </c>
      <c r="N503" s="10">
        <f t="shared" si="118"/>
        <v>1714.5139066815586</v>
      </c>
      <c r="O503" s="13">
        <f t="shared" si="108"/>
        <v>9.0691925356743348E-6</v>
      </c>
      <c r="P503" s="43">
        <f t="shared" si="119"/>
        <v>9593.5391283165536</v>
      </c>
      <c r="Q503" s="44">
        <f t="shared" si="109"/>
        <v>5.0746542862185101E-5</v>
      </c>
      <c r="R503" s="10">
        <v>432873.69</v>
      </c>
      <c r="S503" s="10">
        <v>56858.33</v>
      </c>
      <c r="T503" s="10">
        <v>0</v>
      </c>
      <c r="U503" s="10"/>
      <c r="V503" s="10">
        <v>40752.81</v>
      </c>
      <c r="W503" s="10">
        <v>1713.35</v>
      </c>
      <c r="X503" s="10">
        <f t="shared" si="110"/>
        <v>40877.514900671587</v>
      </c>
      <c r="Y503" s="10">
        <f t="shared" si="111"/>
        <v>1714.5139066815586</v>
      </c>
      <c r="Z503" s="10">
        <f t="shared" si="112"/>
        <v>9593.5391283165536</v>
      </c>
      <c r="AA503" s="10"/>
      <c r="AB503" s="10"/>
      <c r="AC503" s="10"/>
      <c r="AD503" s="10"/>
      <c r="AE503" s="10"/>
      <c r="AF503" s="10"/>
      <c r="AG503" s="10"/>
      <c r="AH503" s="10"/>
      <c r="AI503" s="10"/>
    </row>
    <row r="504" spans="1:35" x14ac:dyDescent="0.55000000000000004">
      <c r="A504" s="3">
        <v>6860</v>
      </c>
      <c r="B504" s="3" t="s">
        <v>989</v>
      </c>
      <c r="C504" s="3" t="s">
        <v>571</v>
      </c>
      <c r="D504" s="9" t="s">
        <v>990</v>
      </c>
      <c r="E504" s="10">
        <f t="shared" si="105"/>
        <v>37433.929566183062</v>
      </c>
      <c r="F504" s="11">
        <f t="shared" si="106"/>
        <v>1.9801269227362508E-4</v>
      </c>
      <c r="G504" s="10">
        <f t="shared" si="113"/>
        <v>10355.540416298225</v>
      </c>
      <c r="H504" s="11">
        <f t="shared" si="107"/>
        <v>5.4777269219204473E-5</v>
      </c>
      <c r="I504" s="11">
        <v>2.5668826590735384E-4</v>
      </c>
      <c r="J504" s="12">
        <f t="shared" si="114"/>
        <v>-5.8675573633728764E-5</v>
      </c>
      <c r="K504" s="38">
        <f t="shared" si="115"/>
        <v>8.7999999999999995E-2</v>
      </c>
      <c r="L504" s="38">
        <f t="shared" si="116"/>
        <v>3.7000000000000002E-3</v>
      </c>
      <c r="M504" s="38">
        <f t="shared" si="117"/>
        <v>9.169999999999999E-2</v>
      </c>
      <c r="N504" s="10">
        <f t="shared" si="118"/>
        <v>1570.175922090116</v>
      </c>
      <c r="O504" s="13">
        <f t="shared" si="108"/>
        <v>8.305693932735258E-6</v>
      </c>
      <c r="P504" s="43">
        <f t="shared" si="119"/>
        <v>8785.3644942081082</v>
      </c>
      <c r="Q504" s="44">
        <f t="shared" si="109"/>
        <v>4.6471575286469208E-5</v>
      </c>
      <c r="R504" s="10">
        <v>424087.44</v>
      </c>
      <c r="S504" s="10">
        <v>2188.54</v>
      </c>
      <c r="T504" s="10">
        <v>0</v>
      </c>
      <c r="U504" s="10"/>
      <c r="V504" s="10">
        <v>37319.730000000003</v>
      </c>
      <c r="W504" s="10">
        <v>1569.11</v>
      </c>
      <c r="X504" s="10">
        <f t="shared" si="110"/>
        <v>37433.929566183062</v>
      </c>
      <c r="Y504" s="10">
        <f t="shared" si="111"/>
        <v>1570.175922090116</v>
      </c>
      <c r="Z504" s="10">
        <f t="shared" si="112"/>
        <v>8785.3644942081082</v>
      </c>
      <c r="AA504" s="10"/>
      <c r="AB504" s="10"/>
      <c r="AC504" s="10"/>
      <c r="AD504" s="10"/>
      <c r="AE504" s="10"/>
      <c r="AF504" s="10"/>
      <c r="AG504" s="10"/>
      <c r="AH504" s="10"/>
      <c r="AI504" s="10"/>
    </row>
    <row r="505" spans="1:35" x14ac:dyDescent="0.55000000000000004">
      <c r="A505" s="3">
        <v>6863</v>
      </c>
      <c r="B505" s="3" t="s">
        <v>991</v>
      </c>
      <c r="C505" s="3" t="s">
        <v>571</v>
      </c>
      <c r="D505" s="9" t="s">
        <v>992</v>
      </c>
      <c r="E505" s="10">
        <f t="shared" si="105"/>
        <v>22734.977521377299</v>
      </c>
      <c r="F505" s="11">
        <f t="shared" si="106"/>
        <v>1.2026026014258199E-4</v>
      </c>
      <c r="G505" s="10">
        <f t="shared" si="113"/>
        <v>6289.3165690326687</v>
      </c>
      <c r="H505" s="11">
        <f t="shared" si="107"/>
        <v>3.326833492576506E-5</v>
      </c>
      <c r="I505" s="11">
        <v>1.3982853259209487E-4</v>
      </c>
      <c r="J505" s="12">
        <f t="shared" si="114"/>
        <v>-1.9568272449512888E-5</v>
      </c>
      <c r="K505" s="38">
        <f t="shared" si="115"/>
        <v>8.7999999999999995E-2</v>
      </c>
      <c r="L505" s="38">
        <f t="shared" si="116"/>
        <v>3.7000000000000002E-3</v>
      </c>
      <c r="M505" s="38">
        <f t="shared" si="117"/>
        <v>9.169999999999999E-2</v>
      </c>
      <c r="N505" s="10">
        <f t="shared" si="118"/>
        <v>953.64738848894012</v>
      </c>
      <c r="O505" s="13">
        <f t="shared" si="108"/>
        <v>5.0444687229682446E-6</v>
      </c>
      <c r="P505" s="43">
        <f t="shared" si="119"/>
        <v>5335.6691805437285</v>
      </c>
      <c r="Q505" s="44">
        <f t="shared" si="109"/>
        <v>2.8223866202796814E-5</v>
      </c>
      <c r="R505" s="10">
        <v>257138.5</v>
      </c>
      <c r="S505" s="10">
        <v>49462.5</v>
      </c>
      <c r="T505" s="10">
        <v>0</v>
      </c>
      <c r="U505" s="10"/>
      <c r="V505" s="10">
        <v>22665.620000000003</v>
      </c>
      <c r="W505" s="10">
        <v>953.00000000000011</v>
      </c>
      <c r="X505" s="10">
        <f t="shared" si="110"/>
        <v>22734.977521377299</v>
      </c>
      <c r="Y505" s="10">
        <f t="shared" si="111"/>
        <v>953.64738848894012</v>
      </c>
      <c r="Z505" s="10">
        <f t="shared" si="112"/>
        <v>5335.6691805437285</v>
      </c>
      <c r="AA505" s="10"/>
      <c r="AB505" s="10"/>
      <c r="AC505" s="10"/>
      <c r="AD505" s="10"/>
      <c r="AE505" s="10"/>
      <c r="AF505" s="10"/>
      <c r="AG505" s="10"/>
      <c r="AH505" s="10"/>
      <c r="AI505" s="10"/>
    </row>
    <row r="506" spans="1:35" x14ac:dyDescent="0.55000000000000004">
      <c r="A506" s="3">
        <v>6864</v>
      </c>
      <c r="B506" s="3" t="s">
        <v>993</v>
      </c>
      <c r="C506" s="3" t="s">
        <v>571</v>
      </c>
      <c r="D506" s="9" t="s">
        <v>994</v>
      </c>
      <c r="E506" s="10">
        <f t="shared" si="105"/>
        <v>30151.382724412077</v>
      </c>
      <c r="F506" s="11">
        <f t="shared" si="106"/>
        <v>1.5949050869686906E-4</v>
      </c>
      <c r="G506" s="10">
        <f t="shared" si="113"/>
        <v>8340.9029724469983</v>
      </c>
      <c r="H506" s="11">
        <f t="shared" si="107"/>
        <v>4.4120525755846192E-5</v>
      </c>
      <c r="I506" s="11">
        <v>1.6888680330355874E-4</v>
      </c>
      <c r="J506" s="12">
        <f t="shared" si="114"/>
        <v>-9.3962946066896867E-6</v>
      </c>
      <c r="K506" s="38">
        <f t="shared" si="115"/>
        <v>8.7999999999999995E-2</v>
      </c>
      <c r="L506" s="38">
        <f t="shared" si="116"/>
        <v>3.7000000000000002E-3</v>
      </c>
      <c r="M506" s="38">
        <f t="shared" si="117"/>
        <v>9.169999999999999E-2</v>
      </c>
      <c r="N506" s="10">
        <f t="shared" si="118"/>
        <v>1264.6785335992572</v>
      </c>
      <c r="O506" s="13">
        <f t="shared" si="108"/>
        <v>6.6897171683753678E-6</v>
      </c>
      <c r="P506" s="43">
        <f t="shared" si="119"/>
        <v>7076.2244388477411</v>
      </c>
      <c r="Q506" s="44">
        <f t="shared" si="109"/>
        <v>3.7430808587470823E-5</v>
      </c>
      <c r="R506" s="10">
        <v>341584.67</v>
      </c>
      <c r="S506" s="10">
        <v>0</v>
      </c>
      <c r="T506" s="10">
        <v>0</v>
      </c>
      <c r="U506" s="10"/>
      <c r="V506" s="10">
        <v>30059.4</v>
      </c>
      <c r="W506" s="10">
        <v>1263.82</v>
      </c>
      <c r="X506" s="10">
        <f t="shared" si="110"/>
        <v>30151.382724412077</v>
      </c>
      <c r="Y506" s="10">
        <f t="shared" si="111"/>
        <v>1264.6785335992572</v>
      </c>
      <c r="Z506" s="10">
        <f t="shared" si="112"/>
        <v>7076.2244388477411</v>
      </c>
      <c r="AA506" s="10"/>
      <c r="AB506" s="10"/>
      <c r="AC506" s="10"/>
      <c r="AD506" s="10"/>
      <c r="AE506" s="10"/>
      <c r="AF506" s="10"/>
      <c r="AG506" s="10"/>
      <c r="AH506" s="10"/>
      <c r="AI506" s="10"/>
    </row>
    <row r="507" spans="1:35" x14ac:dyDescent="0.55000000000000004">
      <c r="A507" s="3">
        <v>6862</v>
      </c>
      <c r="B507" s="3" t="s">
        <v>995</v>
      </c>
      <c r="C507" s="3" t="s">
        <v>571</v>
      </c>
      <c r="D507" s="9" t="s">
        <v>996</v>
      </c>
      <c r="E507" s="10">
        <f t="shared" si="105"/>
        <v>25662.689081433706</v>
      </c>
      <c r="F507" s="11">
        <f t="shared" si="106"/>
        <v>1.3574685358670421E-4</v>
      </c>
      <c r="G507" s="10">
        <f t="shared" si="113"/>
        <v>7099.1441595054703</v>
      </c>
      <c r="H507" s="11">
        <f t="shared" si="107"/>
        <v>3.7552046075658448E-5</v>
      </c>
      <c r="I507" s="11">
        <v>1.2438719200699301E-4</v>
      </c>
      <c r="J507" s="12">
        <f t="shared" si="114"/>
        <v>1.1359661579711191E-5</v>
      </c>
      <c r="K507" s="38">
        <f t="shared" si="115"/>
        <v>8.7999999999999995E-2</v>
      </c>
      <c r="L507" s="38">
        <f t="shared" si="116"/>
        <v>3.7000000000000002E-3</v>
      </c>
      <c r="M507" s="38">
        <f t="shared" si="117"/>
        <v>9.169999999999999E-2</v>
      </c>
      <c r="N507" s="10">
        <f t="shared" si="118"/>
        <v>1076.3706998470552</v>
      </c>
      <c r="O507" s="13">
        <f t="shared" si="108"/>
        <v>5.6936330925221011E-6</v>
      </c>
      <c r="P507" s="43">
        <f t="shared" si="119"/>
        <v>6022.773459658415</v>
      </c>
      <c r="Q507" s="44">
        <f t="shared" si="109"/>
        <v>3.1858412983136342E-5</v>
      </c>
      <c r="R507" s="10">
        <v>290731.37</v>
      </c>
      <c r="S507" s="10">
        <v>78.13</v>
      </c>
      <c r="T507" s="10">
        <v>0</v>
      </c>
      <c r="U507" s="10"/>
      <c r="V507" s="10">
        <v>25584.400000000001</v>
      </c>
      <c r="W507" s="10">
        <v>1075.6400000000001</v>
      </c>
      <c r="X507" s="10">
        <f t="shared" si="110"/>
        <v>25662.689081433706</v>
      </c>
      <c r="Y507" s="10">
        <f t="shared" si="111"/>
        <v>1076.3706998470552</v>
      </c>
      <c r="Z507" s="10">
        <f t="shared" si="112"/>
        <v>6022.773459658415</v>
      </c>
      <c r="AA507" s="10"/>
      <c r="AB507" s="10"/>
      <c r="AC507" s="10"/>
      <c r="AD507" s="10"/>
      <c r="AE507" s="10"/>
      <c r="AF507" s="10"/>
      <c r="AG507" s="10"/>
      <c r="AH507" s="10"/>
      <c r="AI507" s="10"/>
    </row>
    <row r="508" spans="1:35" x14ac:dyDescent="0.55000000000000004">
      <c r="A508" s="3">
        <v>6965</v>
      </c>
      <c r="B508" s="3" t="s">
        <v>997</v>
      </c>
      <c r="C508" s="3" t="s">
        <v>571</v>
      </c>
      <c r="D508" s="9" t="s">
        <v>998</v>
      </c>
      <c r="E508" s="10">
        <f t="shared" si="105"/>
        <v>582.57726655683518</v>
      </c>
      <c r="F508" s="11">
        <f t="shared" si="106"/>
        <v>3.0816346118399413E-6</v>
      </c>
      <c r="G508" s="10">
        <f t="shared" si="113"/>
        <v>161.22161932101005</v>
      </c>
      <c r="H508" s="11">
        <f t="shared" si="107"/>
        <v>8.528072597354572E-7</v>
      </c>
      <c r="I508" s="11">
        <v>3.2683063274917402E-6</v>
      </c>
      <c r="J508" s="12">
        <f t="shared" si="114"/>
        <v>-1.8667171565179888E-7</v>
      </c>
      <c r="K508" s="38">
        <f t="shared" si="115"/>
        <v>8.7999999999999995E-2</v>
      </c>
      <c r="L508" s="38">
        <f t="shared" si="116"/>
        <v>3.7000000000000002E-3</v>
      </c>
      <c r="M508" s="38">
        <f t="shared" si="117"/>
        <v>9.169999999999999E-2</v>
      </c>
      <c r="N508" s="10">
        <f t="shared" si="118"/>
        <v>24.49662966443783</v>
      </c>
      <c r="O508" s="13">
        <f t="shared" si="108"/>
        <v>1.2957879783658197E-7</v>
      </c>
      <c r="P508" s="43">
        <f t="shared" si="119"/>
        <v>136.72498965657223</v>
      </c>
      <c r="Q508" s="44">
        <f t="shared" si="109"/>
        <v>7.2322846189887531E-7</v>
      </c>
      <c r="R508" s="10">
        <v>6600</v>
      </c>
      <c r="S508" s="10">
        <v>0</v>
      </c>
      <c r="T508" s="10">
        <v>0</v>
      </c>
      <c r="U508" s="10"/>
      <c r="V508" s="10">
        <v>580.79999999999995</v>
      </c>
      <c r="W508" s="10">
        <v>24.48</v>
      </c>
      <c r="X508" s="10">
        <f t="shared" si="110"/>
        <v>582.57726655683518</v>
      </c>
      <c r="Y508" s="10">
        <f t="shared" si="111"/>
        <v>24.49662966443783</v>
      </c>
      <c r="Z508" s="10">
        <f t="shared" si="112"/>
        <v>136.72498965657223</v>
      </c>
      <c r="AA508" s="10"/>
      <c r="AB508" s="10"/>
      <c r="AC508" s="10"/>
      <c r="AD508" s="10"/>
      <c r="AE508" s="10"/>
      <c r="AF508" s="10"/>
      <c r="AG508" s="10"/>
      <c r="AH508" s="10"/>
      <c r="AI508" s="10"/>
    </row>
    <row r="509" spans="1:35" x14ac:dyDescent="0.55000000000000004">
      <c r="A509" s="3">
        <v>6970</v>
      </c>
      <c r="B509" s="3" t="s">
        <v>999</v>
      </c>
      <c r="C509" s="3" t="s">
        <v>571</v>
      </c>
      <c r="D509" s="9" t="s">
        <v>1000</v>
      </c>
      <c r="E509" s="10">
        <f t="shared" si="105"/>
        <v>10628.424098547219</v>
      </c>
      <c r="F509" s="11">
        <f t="shared" si="106"/>
        <v>5.6220730625096441E-5</v>
      </c>
      <c r="G509" s="10">
        <f t="shared" si="113"/>
        <v>2940.176220932507</v>
      </c>
      <c r="H509" s="11">
        <f t="shared" si="107"/>
        <v>1.5552527239664341E-5</v>
      </c>
      <c r="I509" s="11">
        <v>5.6671238741879259E-5</v>
      </c>
      <c r="J509" s="12">
        <f t="shared" si="114"/>
        <v>-4.5050811678281808E-7</v>
      </c>
      <c r="K509" s="38">
        <f t="shared" si="115"/>
        <v>8.7999999999999995E-2</v>
      </c>
      <c r="L509" s="38">
        <f t="shared" si="116"/>
        <v>3.7000000000000002E-3</v>
      </c>
      <c r="M509" s="38">
        <f t="shared" si="117"/>
        <v>9.169999999999999E-2</v>
      </c>
      <c r="N509" s="10">
        <f t="shared" si="118"/>
        <v>445.79262864421605</v>
      </c>
      <c r="O509" s="13">
        <f t="shared" si="108"/>
        <v>2.3580906310546937E-6</v>
      </c>
      <c r="P509" s="43">
        <f t="shared" si="119"/>
        <v>2494.3835922882909</v>
      </c>
      <c r="Q509" s="44">
        <f t="shared" si="109"/>
        <v>1.3194436608609646E-5</v>
      </c>
      <c r="R509" s="10">
        <v>120409.75</v>
      </c>
      <c r="S509" s="10">
        <v>0</v>
      </c>
      <c r="T509" s="10">
        <v>0</v>
      </c>
      <c r="U509" s="10"/>
      <c r="V509" s="10">
        <v>10596</v>
      </c>
      <c r="W509" s="10">
        <v>445.49</v>
      </c>
      <c r="X509" s="10">
        <f t="shared" si="110"/>
        <v>10628.424098547219</v>
      </c>
      <c r="Y509" s="10">
        <f t="shared" si="111"/>
        <v>445.79262864421605</v>
      </c>
      <c r="Z509" s="10">
        <f t="shared" si="112"/>
        <v>2494.3835922882909</v>
      </c>
      <c r="AA509" s="10"/>
      <c r="AB509" s="10"/>
      <c r="AC509" s="10"/>
      <c r="AD509" s="10"/>
      <c r="AE509" s="10"/>
      <c r="AF509" s="10"/>
      <c r="AG509" s="10"/>
      <c r="AH509" s="10"/>
      <c r="AI509" s="10"/>
    </row>
    <row r="510" spans="1:35" x14ac:dyDescent="0.55000000000000004">
      <c r="A510" s="3">
        <v>6971</v>
      </c>
      <c r="B510" s="3" t="s">
        <v>1001</v>
      </c>
      <c r="C510" s="3" t="s">
        <v>571</v>
      </c>
      <c r="D510" s="9" t="s">
        <v>1002</v>
      </c>
      <c r="E510" s="10">
        <f t="shared" si="105"/>
        <v>24633.990835066576</v>
      </c>
      <c r="F510" s="11">
        <f t="shared" si="106"/>
        <v>1.3030539147837334E-4</v>
      </c>
      <c r="G510" s="10">
        <f t="shared" si="113"/>
        <v>6814.6498521836429</v>
      </c>
      <c r="H510" s="11">
        <f t="shared" si="107"/>
        <v>3.6047168431709317E-5</v>
      </c>
      <c r="I510" s="11">
        <v>1.3985880719271797E-4</v>
      </c>
      <c r="J510" s="12">
        <f t="shared" si="114"/>
        <v>-9.5534157143446297E-6</v>
      </c>
      <c r="K510" s="38">
        <f t="shared" si="115"/>
        <v>8.7999999999999995E-2</v>
      </c>
      <c r="L510" s="38">
        <f t="shared" si="116"/>
        <v>3.7000000000000002E-3</v>
      </c>
      <c r="M510" s="38">
        <f t="shared" si="117"/>
        <v>9.169999999999999E-2</v>
      </c>
      <c r="N510" s="10">
        <f t="shared" si="118"/>
        <v>1033.3014620710171</v>
      </c>
      <c r="O510" s="13">
        <f t="shared" si="108"/>
        <v>5.4658115459989586E-6</v>
      </c>
      <c r="P510" s="43">
        <f t="shared" si="119"/>
        <v>5781.3483901126256</v>
      </c>
      <c r="Q510" s="44">
        <f t="shared" si="109"/>
        <v>3.058135688571036E-5</v>
      </c>
      <c r="R510" s="10">
        <v>279078.23</v>
      </c>
      <c r="S510" s="10">
        <v>0</v>
      </c>
      <c r="T510" s="10">
        <v>0</v>
      </c>
      <c r="U510" s="10"/>
      <c r="V510" s="10">
        <v>24558.84</v>
      </c>
      <c r="W510" s="10">
        <v>1032.5999999999999</v>
      </c>
      <c r="X510" s="10">
        <f t="shared" si="110"/>
        <v>24633.990835066576</v>
      </c>
      <c r="Y510" s="10">
        <f t="shared" si="111"/>
        <v>1033.3014620710171</v>
      </c>
      <c r="Z510" s="10">
        <f t="shared" si="112"/>
        <v>5781.3483901126256</v>
      </c>
      <c r="AA510" s="10"/>
      <c r="AB510" s="10"/>
      <c r="AC510" s="10"/>
      <c r="AD510" s="10"/>
      <c r="AE510" s="10"/>
      <c r="AF510" s="10"/>
      <c r="AG510" s="10"/>
      <c r="AH510" s="10"/>
      <c r="AI510" s="10"/>
    </row>
    <row r="511" spans="1:35" x14ac:dyDescent="0.55000000000000004">
      <c r="A511" s="3">
        <v>6381</v>
      </c>
      <c r="B511" s="3" t="s">
        <v>1003</v>
      </c>
      <c r="C511" s="3" t="s">
        <v>571</v>
      </c>
      <c r="D511" s="9" t="s">
        <v>1004</v>
      </c>
      <c r="E511" s="10">
        <f t="shared" si="105"/>
        <v>3704.9225952129091</v>
      </c>
      <c r="F511" s="11">
        <f t="shared" si="106"/>
        <v>1.9597774164917775E-5</v>
      </c>
      <c r="G511" s="10">
        <f t="shared" si="113"/>
        <v>1024.8933291051003</v>
      </c>
      <c r="H511" s="11">
        <f t="shared" si="107"/>
        <v>5.4213353965572538E-6</v>
      </c>
      <c r="I511" s="11">
        <v>2.5413332595922864E-5</v>
      </c>
      <c r="J511" s="12">
        <f t="shared" si="114"/>
        <v>-5.8155584310050893E-6</v>
      </c>
      <c r="K511" s="38">
        <f t="shared" si="115"/>
        <v>8.7999999999999995E-2</v>
      </c>
      <c r="L511" s="38">
        <f t="shared" si="116"/>
        <v>3.7000000000000002E-3</v>
      </c>
      <c r="M511" s="38">
        <f t="shared" si="117"/>
        <v>9.169999999999999E-2</v>
      </c>
      <c r="N511" s="10">
        <f t="shared" si="118"/>
        <v>155.38548424403211</v>
      </c>
      <c r="O511" s="13">
        <f t="shared" si="108"/>
        <v>8.2193610000263258E-7</v>
      </c>
      <c r="P511" s="43">
        <f t="shared" si="119"/>
        <v>869.50784486106807</v>
      </c>
      <c r="Q511" s="44">
        <f t="shared" si="109"/>
        <v>4.5993992965546206E-6</v>
      </c>
      <c r="R511" s="10">
        <v>41972.86</v>
      </c>
      <c r="S511" s="10">
        <v>28398</v>
      </c>
      <c r="T511" s="10">
        <v>0</v>
      </c>
      <c r="U511" s="10"/>
      <c r="V511" s="10">
        <v>3693.62</v>
      </c>
      <c r="W511" s="10">
        <v>155.28</v>
      </c>
      <c r="X511" s="10">
        <f t="shared" si="110"/>
        <v>3704.9225952129091</v>
      </c>
      <c r="Y511" s="10">
        <f t="shared" si="111"/>
        <v>155.38548424403211</v>
      </c>
      <c r="Z511" s="10">
        <f t="shared" si="112"/>
        <v>869.50784486106807</v>
      </c>
      <c r="AA511" s="10"/>
      <c r="AB511" s="10"/>
      <c r="AC511" s="10"/>
      <c r="AD511" s="10"/>
      <c r="AE511" s="10"/>
      <c r="AF511" s="10"/>
      <c r="AG511" s="10"/>
      <c r="AH511" s="10"/>
      <c r="AI511" s="10"/>
    </row>
    <row r="512" spans="1:35" x14ac:dyDescent="0.55000000000000004">
      <c r="A512" s="3">
        <v>6364</v>
      </c>
      <c r="B512" s="3" t="s">
        <v>1005</v>
      </c>
      <c r="C512" s="3" t="s">
        <v>571</v>
      </c>
      <c r="D512" s="9" t="s">
        <v>1006</v>
      </c>
      <c r="E512" s="10">
        <f t="shared" si="105"/>
        <v>11404.702287874012</v>
      </c>
      <c r="F512" s="11">
        <f t="shared" si="106"/>
        <v>6.0326976910304873E-5</v>
      </c>
      <c r="G512" s="10">
        <f t="shared" si="113"/>
        <v>3154.9129553627672</v>
      </c>
      <c r="H512" s="11">
        <f t="shared" si="107"/>
        <v>1.6688411166554942E-5</v>
      </c>
      <c r="I512" s="11">
        <v>5.0387402120351249E-5</v>
      </c>
      <c r="J512" s="12">
        <f t="shared" si="114"/>
        <v>9.939574789953624E-6</v>
      </c>
      <c r="K512" s="38">
        <f t="shared" si="115"/>
        <v>8.7999999999999995E-2</v>
      </c>
      <c r="L512" s="38">
        <f t="shared" si="116"/>
        <v>3.7000000000000002E-3</v>
      </c>
      <c r="M512" s="38">
        <f t="shared" si="117"/>
        <v>9.169999999999999E-2</v>
      </c>
      <c r="N512" s="10">
        <f t="shared" si="118"/>
        <v>478.34472680533378</v>
      </c>
      <c r="O512" s="13">
        <f t="shared" si="108"/>
        <v>2.5302801038334521E-6</v>
      </c>
      <c r="P512" s="43">
        <f t="shared" si="119"/>
        <v>2676.5682285574335</v>
      </c>
      <c r="Q512" s="44">
        <f t="shared" si="109"/>
        <v>1.4158131062721491E-5</v>
      </c>
      <c r="R512" s="10">
        <v>129203.15</v>
      </c>
      <c r="S512" s="10">
        <v>0</v>
      </c>
      <c r="T512" s="10">
        <v>0</v>
      </c>
      <c r="U512" s="10"/>
      <c r="V512" s="10">
        <v>11369.91</v>
      </c>
      <c r="W512" s="10">
        <v>478.02</v>
      </c>
      <c r="X512" s="10">
        <f t="shared" si="110"/>
        <v>11404.702287874012</v>
      </c>
      <c r="Y512" s="10">
        <f t="shared" si="111"/>
        <v>478.34472680533378</v>
      </c>
      <c r="Z512" s="10">
        <f t="shared" si="112"/>
        <v>2676.5682285574335</v>
      </c>
      <c r="AA512" s="10"/>
      <c r="AB512" s="10"/>
      <c r="AC512" s="10"/>
      <c r="AD512" s="10"/>
      <c r="AE512" s="10"/>
      <c r="AF512" s="10"/>
      <c r="AG512" s="10"/>
      <c r="AH512" s="10"/>
      <c r="AI512" s="10"/>
    </row>
    <row r="513" spans="1:35" x14ac:dyDescent="0.55000000000000004">
      <c r="A513" s="3">
        <v>7028</v>
      </c>
      <c r="B513" s="3" t="s">
        <v>1007</v>
      </c>
      <c r="C513" s="3" t="s">
        <v>571</v>
      </c>
      <c r="D513" s="9" t="s">
        <v>1008</v>
      </c>
      <c r="E513" s="10">
        <f t="shared" si="105"/>
        <v>27360.699195320427</v>
      </c>
      <c r="F513" s="11">
        <f t="shared" si="106"/>
        <v>1.4472874669958473E-4</v>
      </c>
      <c r="G513" s="10">
        <f t="shared" si="113"/>
        <v>7568.9483532207805</v>
      </c>
      <c r="H513" s="11">
        <f t="shared" si="107"/>
        <v>4.0037149678648792E-5</v>
      </c>
      <c r="I513" s="11">
        <v>1.4241037079133125E-4</v>
      </c>
      <c r="J513" s="12">
        <f t="shared" si="114"/>
        <v>2.3183759082534864E-6</v>
      </c>
      <c r="K513" s="38">
        <f t="shared" si="115"/>
        <v>8.7999999999999995E-2</v>
      </c>
      <c r="L513" s="38">
        <f t="shared" si="116"/>
        <v>3.7000000000000002E-3</v>
      </c>
      <c r="M513" s="38">
        <f t="shared" si="117"/>
        <v>9.169999999999999E-2</v>
      </c>
      <c r="N513" s="10">
        <f t="shared" si="118"/>
        <v>1147.6691011375451</v>
      </c>
      <c r="O513" s="13">
        <f t="shared" si="108"/>
        <v>6.0707772651469564E-6</v>
      </c>
      <c r="P513" s="43">
        <f t="shared" si="119"/>
        <v>6421.2792520832354</v>
      </c>
      <c r="Q513" s="44">
        <f t="shared" si="109"/>
        <v>3.3966372413501831E-5</v>
      </c>
      <c r="R513" s="10">
        <v>299981.89</v>
      </c>
      <c r="S513" s="10">
        <v>0</v>
      </c>
      <c r="T513" s="10">
        <v>0</v>
      </c>
      <c r="U513" s="10"/>
      <c r="V513" s="10">
        <v>27277.230000000003</v>
      </c>
      <c r="W513" s="10">
        <v>1146.8900000000001</v>
      </c>
      <c r="X513" s="10">
        <f t="shared" si="110"/>
        <v>27360.699195320427</v>
      </c>
      <c r="Y513" s="10">
        <f t="shared" si="111"/>
        <v>1147.6691011375451</v>
      </c>
      <c r="Z513" s="10">
        <f t="shared" si="112"/>
        <v>6421.2792520832354</v>
      </c>
      <c r="AA513" s="10"/>
      <c r="AB513" s="10"/>
      <c r="AC513" s="10"/>
      <c r="AD513" s="10"/>
      <c r="AE513" s="10"/>
      <c r="AF513" s="10"/>
      <c r="AG513" s="10"/>
      <c r="AH513" s="10"/>
      <c r="AI513" s="10"/>
    </row>
    <row r="514" spans="1:35" x14ac:dyDescent="0.55000000000000004">
      <c r="A514" s="3">
        <v>6868</v>
      </c>
      <c r="B514" s="3" t="s">
        <v>1009</v>
      </c>
      <c r="C514" s="3" t="s">
        <v>571</v>
      </c>
      <c r="D514" s="9" t="s">
        <v>1010</v>
      </c>
      <c r="E514" s="10">
        <f t="shared" si="105"/>
        <v>65119.108651239134</v>
      </c>
      <c r="F514" s="11">
        <f t="shared" si="106"/>
        <v>3.4445782668082698E-4</v>
      </c>
      <c r="G514" s="10">
        <f t="shared" si="113"/>
        <v>18014.160093956281</v>
      </c>
      <c r="H514" s="11">
        <f t="shared" si="107"/>
        <v>9.5288749553954278E-5</v>
      </c>
      <c r="I514" s="11">
        <v>3.8100472339207313E-4</v>
      </c>
      <c r="J514" s="12">
        <f t="shared" si="114"/>
        <v>-3.6546896711246149E-5</v>
      </c>
      <c r="K514" s="38">
        <f t="shared" si="115"/>
        <v>8.7999999999999995E-2</v>
      </c>
      <c r="L514" s="38">
        <f t="shared" si="116"/>
        <v>3.7000000000000002E-3</v>
      </c>
      <c r="M514" s="38">
        <f t="shared" si="117"/>
        <v>9.169999999999999E-2</v>
      </c>
      <c r="N514" s="10">
        <f t="shared" si="118"/>
        <v>2731.3642007916542</v>
      </c>
      <c r="O514" s="13">
        <f t="shared" si="108"/>
        <v>1.444798302626343E-5</v>
      </c>
      <c r="P514" s="43">
        <f t="shared" si="119"/>
        <v>15282.795893164626</v>
      </c>
      <c r="Q514" s="44">
        <f t="shared" si="109"/>
        <v>8.0840766527690841E-5</v>
      </c>
      <c r="R514" s="10">
        <v>737732.21</v>
      </c>
      <c r="S514" s="10">
        <v>137084.65</v>
      </c>
      <c r="T514" s="10">
        <v>0</v>
      </c>
      <c r="U514" s="10"/>
      <c r="V514" s="10">
        <v>64920.45</v>
      </c>
      <c r="W514" s="10">
        <v>2729.51</v>
      </c>
      <c r="X514" s="10">
        <f t="shared" si="110"/>
        <v>65119.108651239134</v>
      </c>
      <c r="Y514" s="10">
        <f t="shared" si="111"/>
        <v>2731.3642007916542</v>
      </c>
      <c r="Z514" s="10">
        <f t="shared" si="112"/>
        <v>15282.795893164626</v>
      </c>
      <c r="AA514" s="10"/>
      <c r="AB514" s="10"/>
      <c r="AC514" s="10"/>
      <c r="AD514" s="10"/>
      <c r="AE514" s="10"/>
      <c r="AF514" s="10"/>
      <c r="AG514" s="10"/>
      <c r="AH514" s="10"/>
      <c r="AI514" s="10"/>
    </row>
    <row r="515" spans="1:35" x14ac:dyDescent="0.55000000000000004">
      <c r="A515" s="3">
        <v>6870</v>
      </c>
      <c r="B515" s="3" t="s">
        <v>1011</v>
      </c>
      <c r="C515" s="3" t="s">
        <v>571</v>
      </c>
      <c r="D515" s="9" t="s">
        <v>1012</v>
      </c>
      <c r="E515" s="10">
        <f t="shared" si="105"/>
        <v>15739.004930734563</v>
      </c>
      <c r="F515" s="11">
        <f t="shared" si="106"/>
        <v>8.3253956401574376E-5</v>
      </c>
      <c r="G515" s="10">
        <f t="shared" si="113"/>
        <v>4353.9433540178225</v>
      </c>
      <c r="H515" s="11">
        <f t="shared" si="107"/>
        <v>2.3030872139983928E-5</v>
      </c>
      <c r="I515" s="11">
        <v>9.8489578346084008E-5</v>
      </c>
      <c r="J515" s="12">
        <f t="shared" si="114"/>
        <v>-1.5235621944509632E-5</v>
      </c>
      <c r="K515" s="38">
        <f t="shared" si="115"/>
        <v>8.7999999999999995E-2</v>
      </c>
      <c r="L515" s="38">
        <f t="shared" si="116"/>
        <v>3.7000000000000002E-3</v>
      </c>
      <c r="M515" s="38">
        <f t="shared" si="117"/>
        <v>9.169999999999999E-2</v>
      </c>
      <c r="N515" s="10">
        <f t="shared" si="118"/>
        <v>660.15815179437425</v>
      </c>
      <c r="O515" s="13">
        <f t="shared" si="108"/>
        <v>3.4920109771556983E-6</v>
      </c>
      <c r="P515" s="43">
        <f t="shared" si="119"/>
        <v>3693.7852022234479</v>
      </c>
      <c r="Q515" s="44">
        <f t="shared" si="109"/>
        <v>1.9538861162828227E-5</v>
      </c>
      <c r="R515" s="10">
        <v>178307.04</v>
      </c>
      <c r="S515" s="10">
        <v>62929</v>
      </c>
      <c r="T515" s="10">
        <v>0</v>
      </c>
      <c r="U515" s="10"/>
      <c r="V515" s="10">
        <v>15690.99</v>
      </c>
      <c r="W515" s="10">
        <v>659.71</v>
      </c>
      <c r="X515" s="10">
        <f t="shared" si="110"/>
        <v>15739.004930734563</v>
      </c>
      <c r="Y515" s="10">
        <f t="shared" si="111"/>
        <v>660.15815179437425</v>
      </c>
      <c r="Z515" s="10">
        <f t="shared" si="112"/>
        <v>3693.7852022234479</v>
      </c>
      <c r="AA515" s="10"/>
      <c r="AB515" s="10"/>
      <c r="AC515" s="10"/>
      <c r="AD515" s="10"/>
      <c r="AE515" s="10"/>
      <c r="AF515" s="10"/>
      <c r="AG515" s="10"/>
      <c r="AH515" s="10"/>
      <c r="AI515" s="10"/>
    </row>
    <row r="516" spans="1:35" x14ac:dyDescent="0.55000000000000004">
      <c r="A516" s="3">
        <v>6384</v>
      </c>
      <c r="B516" s="3" t="s">
        <v>1013</v>
      </c>
      <c r="C516" s="3" t="s">
        <v>571</v>
      </c>
      <c r="D516" s="9" t="s">
        <v>1014</v>
      </c>
      <c r="E516" s="10">
        <f t="shared" si="105"/>
        <v>4529.1069316656549</v>
      </c>
      <c r="F516" s="11">
        <f t="shared" si="106"/>
        <v>2.3957427593827084E-5</v>
      </c>
      <c r="G516" s="10">
        <f t="shared" si="113"/>
        <v>1252.9245441263142</v>
      </c>
      <c r="H516" s="11">
        <f t="shared" si="107"/>
        <v>6.6275425816444081E-6</v>
      </c>
      <c r="I516" s="11">
        <v>2.1164984550118522E-5</v>
      </c>
      <c r="J516" s="12">
        <f t="shared" si="114"/>
        <v>2.7924430437085618E-6</v>
      </c>
      <c r="K516" s="38">
        <f t="shared" si="115"/>
        <v>8.7999999999999995E-2</v>
      </c>
      <c r="L516" s="38">
        <f t="shared" si="116"/>
        <v>3.7000000000000002E-3</v>
      </c>
      <c r="M516" s="38">
        <f t="shared" si="117"/>
        <v>9.169999999999999E-2</v>
      </c>
      <c r="N516" s="10">
        <f t="shared" si="118"/>
        <v>189.98897500368329</v>
      </c>
      <c r="O516" s="13">
        <f t="shared" si="108"/>
        <v>1.0049767384498961E-6</v>
      </c>
      <c r="P516" s="43">
        <f t="shared" si="119"/>
        <v>1062.935569122631</v>
      </c>
      <c r="Q516" s="44">
        <f t="shared" si="109"/>
        <v>5.6225658431945127E-6</v>
      </c>
      <c r="R516" s="10">
        <v>51309.56</v>
      </c>
      <c r="S516" s="10">
        <v>0</v>
      </c>
      <c r="T516" s="10">
        <v>0</v>
      </c>
      <c r="U516" s="10"/>
      <c r="V516" s="10">
        <v>4515.29</v>
      </c>
      <c r="W516" s="10">
        <v>189.86</v>
      </c>
      <c r="X516" s="10">
        <f t="shared" si="110"/>
        <v>4529.1069316656549</v>
      </c>
      <c r="Y516" s="10">
        <f t="shared" si="111"/>
        <v>189.98897500368329</v>
      </c>
      <c r="Z516" s="10">
        <f t="shared" si="112"/>
        <v>1062.935569122631</v>
      </c>
      <c r="AA516" s="10"/>
      <c r="AB516" s="10"/>
      <c r="AC516" s="10"/>
      <c r="AD516" s="10"/>
      <c r="AE516" s="10"/>
      <c r="AF516" s="10"/>
      <c r="AG516" s="10"/>
      <c r="AH516" s="10"/>
      <c r="AI516" s="10"/>
    </row>
    <row r="517" spans="1:35" x14ac:dyDescent="0.55000000000000004">
      <c r="A517" s="3">
        <v>6869</v>
      </c>
      <c r="B517" s="3" t="s">
        <v>1015</v>
      </c>
      <c r="C517" s="3" t="s">
        <v>571</v>
      </c>
      <c r="D517" s="9" t="s">
        <v>1016</v>
      </c>
      <c r="E517" s="10">
        <f t="shared" si="105"/>
        <v>28950.840233371189</v>
      </c>
      <c r="F517" s="11">
        <f t="shared" si="106"/>
        <v>1.5314004927156086E-4</v>
      </c>
      <c r="G517" s="10">
        <f t="shared" si="113"/>
        <v>8008.8036210752016</v>
      </c>
      <c r="H517" s="11">
        <f t="shared" si="107"/>
        <v>4.2363833700549386E-5</v>
      </c>
      <c r="I517" s="11">
        <v>1.4363626702659996E-4</v>
      </c>
      <c r="J517" s="12">
        <f t="shared" si="114"/>
        <v>9.5037822449608978E-6</v>
      </c>
      <c r="K517" s="38">
        <f t="shared" si="115"/>
        <v>8.7999999999999995E-2</v>
      </c>
      <c r="L517" s="38">
        <f t="shared" si="116"/>
        <v>3.7000000000000002E-3</v>
      </c>
      <c r="M517" s="38">
        <f t="shared" si="117"/>
        <v>9.169999999999999E-2</v>
      </c>
      <c r="N517" s="10">
        <f t="shared" si="118"/>
        <v>1214.3343571932987</v>
      </c>
      <c r="O517" s="13">
        <f t="shared" si="108"/>
        <v>6.4234136831156284E-6</v>
      </c>
      <c r="P517" s="43">
        <f t="shared" si="119"/>
        <v>6794.4692638819033</v>
      </c>
      <c r="Q517" s="44">
        <f t="shared" si="109"/>
        <v>3.5940420017433761E-5</v>
      </c>
      <c r="R517" s="10">
        <v>327981.84000000003</v>
      </c>
      <c r="S517" s="10">
        <v>37158.129999999997</v>
      </c>
      <c r="T517" s="10">
        <v>0</v>
      </c>
      <c r="U517" s="10"/>
      <c r="V517" s="10">
        <v>28862.52</v>
      </c>
      <c r="W517" s="10">
        <v>1213.51</v>
      </c>
      <c r="X517" s="10">
        <f t="shared" si="110"/>
        <v>28950.840233371189</v>
      </c>
      <c r="Y517" s="10">
        <f t="shared" si="111"/>
        <v>1214.3343571932987</v>
      </c>
      <c r="Z517" s="10">
        <f t="shared" si="112"/>
        <v>6794.4692638819033</v>
      </c>
      <c r="AA517" s="10"/>
      <c r="AB517" s="10"/>
      <c r="AC517" s="10"/>
      <c r="AD517" s="10"/>
      <c r="AE517" s="10"/>
      <c r="AF517" s="10"/>
      <c r="AG517" s="10"/>
      <c r="AH517" s="10"/>
      <c r="AI517" s="10"/>
    </row>
    <row r="518" spans="1:35" x14ac:dyDescent="0.55000000000000004">
      <c r="A518" s="3">
        <v>6969</v>
      </c>
      <c r="B518" s="3" t="s">
        <v>1017</v>
      </c>
      <c r="C518" s="3" t="s">
        <v>571</v>
      </c>
      <c r="D518" s="9" t="s">
        <v>1018</v>
      </c>
      <c r="E518" s="10">
        <f t="shared" si="105"/>
        <v>16503.757960294246</v>
      </c>
      <c r="F518" s="11">
        <f t="shared" si="106"/>
        <v>8.7299238530980401E-5</v>
      </c>
      <c r="G518" s="10">
        <f t="shared" si="113"/>
        <v>4565.5449579619617</v>
      </c>
      <c r="H518" s="11">
        <f t="shared" si="107"/>
        <v>2.4150172298208501E-5</v>
      </c>
      <c r="I518" s="11">
        <v>1.0563697262776509E-4</v>
      </c>
      <c r="J518" s="12">
        <f t="shared" si="114"/>
        <v>-1.8337734096784687E-5</v>
      </c>
      <c r="K518" s="38">
        <f t="shared" si="115"/>
        <v>8.7999999999999995E-2</v>
      </c>
      <c r="L518" s="38">
        <f t="shared" si="116"/>
        <v>3.7000000000000002E-3</v>
      </c>
      <c r="M518" s="38">
        <f t="shared" si="117"/>
        <v>9.169999999999999E-2</v>
      </c>
      <c r="N518" s="10">
        <f t="shared" si="118"/>
        <v>692.27995784945813</v>
      </c>
      <c r="O518" s="13">
        <f t="shared" si="108"/>
        <v>3.6619243517698432E-6</v>
      </c>
      <c r="P518" s="43">
        <f t="shared" si="119"/>
        <v>3873.2650001125039</v>
      </c>
      <c r="Q518" s="44">
        <f t="shared" si="109"/>
        <v>2.048824794643866E-5</v>
      </c>
      <c r="R518" s="10">
        <v>186970.71</v>
      </c>
      <c r="S518" s="10">
        <v>0</v>
      </c>
      <c r="T518" s="10">
        <v>0</v>
      </c>
      <c r="U518" s="10"/>
      <c r="V518" s="10">
        <v>16453.41</v>
      </c>
      <c r="W518" s="10">
        <v>691.81</v>
      </c>
      <c r="X518" s="10">
        <f t="shared" si="110"/>
        <v>16503.757960294246</v>
      </c>
      <c r="Y518" s="10">
        <f t="shared" si="111"/>
        <v>692.27995784945813</v>
      </c>
      <c r="Z518" s="10">
        <f t="shared" si="112"/>
        <v>3873.2650001125039</v>
      </c>
      <c r="AA518" s="10"/>
      <c r="AB518" s="10"/>
      <c r="AC518" s="10"/>
      <c r="AD518" s="10"/>
      <c r="AE518" s="10"/>
      <c r="AF518" s="10"/>
      <c r="AG518" s="10"/>
      <c r="AH518" s="10"/>
      <c r="AI518" s="10"/>
    </row>
    <row r="519" spans="1:35" x14ac:dyDescent="0.55000000000000004">
      <c r="A519" s="3">
        <v>6989</v>
      </c>
      <c r="B519" s="3" t="s">
        <v>1019</v>
      </c>
      <c r="C519" s="3" t="s">
        <v>571</v>
      </c>
      <c r="D519" s="9" t="s">
        <v>1020</v>
      </c>
      <c r="E519" s="10">
        <f t="shared" si="105"/>
        <v>16438.799792625134</v>
      </c>
      <c r="F519" s="11">
        <f t="shared" si="106"/>
        <v>8.6955632027084474E-5</v>
      </c>
      <c r="G519" s="10">
        <f t="shared" si="113"/>
        <v>4547.538058375676</v>
      </c>
      <c r="H519" s="11">
        <f t="shared" si="107"/>
        <v>2.4054921954258441E-5</v>
      </c>
      <c r="I519" s="11">
        <v>6.8466740851570282E-5</v>
      </c>
      <c r="J519" s="12">
        <f t="shared" si="114"/>
        <v>1.8488891175514192E-5</v>
      </c>
      <c r="K519" s="38">
        <f t="shared" si="115"/>
        <v>8.7999999999999995E-2</v>
      </c>
      <c r="L519" s="38">
        <f t="shared" si="116"/>
        <v>3.7000000000000002E-3</v>
      </c>
      <c r="M519" s="38">
        <f t="shared" si="117"/>
        <v>9.169999999999999E-2</v>
      </c>
      <c r="N519" s="10">
        <f t="shared" si="118"/>
        <v>689.51808293631075</v>
      </c>
      <c r="O519" s="13">
        <f t="shared" si="108"/>
        <v>3.6473149775039543E-6</v>
      </c>
      <c r="P519" s="43">
        <f t="shared" si="119"/>
        <v>3858.0199754393648</v>
      </c>
      <c r="Q519" s="44">
        <f t="shared" si="109"/>
        <v>2.0407606976754485E-5</v>
      </c>
      <c r="R519" s="10">
        <v>185919.74</v>
      </c>
      <c r="S519" s="10">
        <v>29479.61</v>
      </c>
      <c r="T519" s="10">
        <v>0</v>
      </c>
      <c r="U519" s="10"/>
      <c r="V519" s="10">
        <v>16388.650000000001</v>
      </c>
      <c r="W519" s="10">
        <v>689.05</v>
      </c>
      <c r="X519" s="10">
        <f t="shared" si="110"/>
        <v>16438.799792625134</v>
      </c>
      <c r="Y519" s="10">
        <f t="shared" si="111"/>
        <v>689.51808293631075</v>
      </c>
      <c r="Z519" s="10">
        <f t="shared" si="112"/>
        <v>3858.0199754393648</v>
      </c>
      <c r="AA519" s="10"/>
      <c r="AB519" s="10"/>
      <c r="AC519" s="10"/>
      <c r="AD519" s="10"/>
      <c r="AE519" s="10"/>
      <c r="AF519" s="10"/>
      <c r="AG519" s="10"/>
      <c r="AH519" s="10"/>
      <c r="AI519" s="10"/>
    </row>
    <row r="520" spans="1:35" x14ac:dyDescent="0.55000000000000004">
      <c r="A520" s="3">
        <v>6378</v>
      </c>
      <c r="B520" s="3" t="s">
        <v>1021</v>
      </c>
      <c r="C520" s="3" t="s">
        <v>571</v>
      </c>
      <c r="D520" s="9" t="s">
        <v>1022</v>
      </c>
      <c r="E520" s="10">
        <f t="shared" si="105"/>
        <v>27755.985092711468</v>
      </c>
      <c r="F520" s="11">
        <f t="shared" si="106"/>
        <v>1.468196739858001E-4</v>
      </c>
      <c r="G520" s="10">
        <f t="shared" si="113"/>
        <v>7678.2491759468821</v>
      </c>
      <c r="H520" s="11">
        <f t="shared" si="107"/>
        <v>4.0615313671222768E-5</v>
      </c>
      <c r="I520" s="11">
        <v>1.4650785228644681E-4</v>
      </c>
      <c r="J520" s="12">
        <f t="shared" si="114"/>
        <v>3.1182169935329847E-7</v>
      </c>
      <c r="K520" s="38">
        <f t="shared" si="115"/>
        <v>8.7999999999999995E-2</v>
      </c>
      <c r="L520" s="38">
        <f t="shared" si="116"/>
        <v>3.7000000000000002E-3</v>
      </c>
      <c r="M520" s="38">
        <f t="shared" si="117"/>
        <v>9.169999999999999E-2</v>
      </c>
      <c r="N520" s="10">
        <f t="shared" si="118"/>
        <v>1164.2003234437752</v>
      </c>
      <c r="O520" s="13">
        <f t="shared" si="108"/>
        <v>6.1582217806804669E-6</v>
      </c>
      <c r="P520" s="43">
        <f t="shared" si="119"/>
        <v>6514.0488525031069</v>
      </c>
      <c r="Q520" s="44">
        <f t="shared" si="109"/>
        <v>3.4457091890542307E-5</v>
      </c>
      <c r="R520" s="10">
        <v>314446.82</v>
      </c>
      <c r="S520" s="10">
        <v>0</v>
      </c>
      <c r="T520" s="10">
        <v>0</v>
      </c>
      <c r="U520" s="10"/>
      <c r="V520" s="10">
        <v>27671.31</v>
      </c>
      <c r="W520" s="10">
        <v>1163.4100000000001</v>
      </c>
      <c r="X520" s="10">
        <f t="shared" si="110"/>
        <v>27755.985092711468</v>
      </c>
      <c r="Y520" s="10">
        <f t="shared" si="111"/>
        <v>1164.2003234437752</v>
      </c>
      <c r="Z520" s="10">
        <f t="shared" si="112"/>
        <v>6514.0488525031069</v>
      </c>
      <c r="AA520" s="10"/>
      <c r="AB520" s="10"/>
      <c r="AC520" s="10"/>
      <c r="AD520" s="10"/>
      <c r="AE520" s="10"/>
      <c r="AF520" s="10"/>
      <c r="AG520" s="10"/>
      <c r="AH520" s="10"/>
      <c r="AI520" s="10"/>
    </row>
    <row r="521" spans="1:35" x14ac:dyDescent="0.55000000000000004">
      <c r="A521" s="3">
        <v>6967</v>
      </c>
      <c r="B521" s="3" t="s">
        <v>1023</v>
      </c>
      <c r="C521" s="3" t="s">
        <v>571</v>
      </c>
      <c r="D521" s="9" t="s">
        <v>1024</v>
      </c>
      <c r="E521" s="10">
        <f t="shared" si="105"/>
        <v>189815.87065420544</v>
      </c>
      <c r="F521" s="11">
        <f t="shared" si="106"/>
        <v>1.004061075609216E-3</v>
      </c>
      <c r="G521" s="10">
        <f t="shared" si="113"/>
        <v>52509.779179271798</v>
      </c>
      <c r="H521" s="11">
        <f t="shared" si="107"/>
        <v>2.77758783715138E-4</v>
      </c>
      <c r="I521" s="11">
        <v>9.9820068261981319E-4</v>
      </c>
      <c r="J521" s="12">
        <f t="shared" si="114"/>
        <v>5.8603929894028486E-6</v>
      </c>
      <c r="K521" s="38">
        <f t="shared" si="115"/>
        <v>8.7999999999999995E-2</v>
      </c>
      <c r="L521" s="38">
        <f t="shared" si="116"/>
        <v>3.7000000000000002E-3</v>
      </c>
      <c r="M521" s="38">
        <f t="shared" si="117"/>
        <v>9.169999999999999E-2</v>
      </c>
      <c r="N521" s="10">
        <f t="shared" si="118"/>
        <v>7961.9149873936376</v>
      </c>
      <c r="O521" s="13">
        <f t="shared" si="108"/>
        <v>4.2115808855177402E-5</v>
      </c>
      <c r="P521" s="43">
        <f t="shared" si="119"/>
        <v>44547.864191878158</v>
      </c>
      <c r="Q521" s="44">
        <f t="shared" si="109"/>
        <v>2.356429748599606E-4</v>
      </c>
      <c r="R521" s="10">
        <v>2150417.6</v>
      </c>
      <c r="S521" s="10">
        <v>70674.81</v>
      </c>
      <c r="T521" s="10">
        <v>0</v>
      </c>
      <c r="U521" s="10"/>
      <c r="V521" s="10">
        <v>189236.80000000002</v>
      </c>
      <c r="W521" s="10">
        <v>7956.51</v>
      </c>
      <c r="X521" s="10">
        <f t="shared" si="110"/>
        <v>189815.87065420544</v>
      </c>
      <c r="Y521" s="10">
        <f t="shared" si="111"/>
        <v>7961.9149873936376</v>
      </c>
      <c r="Z521" s="10">
        <f t="shared" si="112"/>
        <v>44547.864191878158</v>
      </c>
      <c r="AA521" s="10"/>
      <c r="AB521" s="10"/>
      <c r="AC521" s="10"/>
      <c r="AD521" s="10"/>
      <c r="AE521" s="10"/>
      <c r="AF521" s="10"/>
      <c r="AG521" s="10"/>
      <c r="AH521" s="10"/>
      <c r="AI521" s="10"/>
    </row>
    <row r="522" spans="1:35" x14ac:dyDescent="0.55000000000000004">
      <c r="A522" s="3">
        <v>6392</v>
      </c>
      <c r="B522" s="3" t="s">
        <v>1025</v>
      </c>
      <c r="C522" s="3" t="s">
        <v>571</v>
      </c>
      <c r="D522" s="9" t="s">
        <v>1026</v>
      </c>
      <c r="E522" s="10">
        <f t="shared" si="105"/>
        <v>16002.458648126358</v>
      </c>
      <c r="F522" s="11">
        <f t="shared" si="106"/>
        <v>8.4647536516587753E-5</v>
      </c>
      <c r="G522" s="10">
        <f t="shared" si="113"/>
        <v>4426.840788973851</v>
      </c>
      <c r="H522" s="11">
        <f t="shared" si="107"/>
        <v>2.3416474654140618E-5</v>
      </c>
      <c r="I522" s="11">
        <v>9.203343535446681E-5</v>
      </c>
      <c r="J522" s="12">
        <f t="shared" si="114"/>
        <v>-7.3858988378790565E-6</v>
      </c>
      <c r="K522" s="38">
        <f t="shared" si="115"/>
        <v>8.7999999999999995E-2</v>
      </c>
      <c r="L522" s="38">
        <f t="shared" si="116"/>
        <v>3.7000000000000002E-3</v>
      </c>
      <c r="M522" s="38">
        <f t="shared" si="117"/>
        <v>9.169999999999999E-2</v>
      </c>
      <c r="N522" s="10">
        <f t="shared" si="118"/>
        <v>671.22566503329097</v>
      </c>
      <c r="O522" s="13">
        <f t="shared" si="108"/>
        <v>3.5505543392501665E-6</v>
      </c>
      <c r="P522" s="43">
        <f t="shared" si="119"/>
        <v>3755.6151239405599</v>
      </c>
      <c r="Q522" s="44">
        <f t="shared" si="109"/>
        <v>1.9865920314890451E-5</v>
      </c>
      <c r="R522" s="10">
        <v>181291.44</v>
      </c>
      <c r="S522" s="10">
        <v>0</v>
      </c>
      <c r="T522" s="10">
        <v>0</v>
      </c>
      <c r="U522" s="10"/>
      <c r="V522" s="10">
        <v>15953.64</v>
      </c>
      <c r="W522" s="10">
        <v>670.77</v>
      </c>
      <c r="X522" s="10">
        <f t="shared" si="110"/>
        <v>16002.458648126358</v>
      </c>
      <c r="Y522" s="10">
        <f t="shared" si="111"/>
        <v>671.22566503329097</v>
      </c>
      <c r="Z522" s="10">
        <f t="shared" si="112"/>
        <v>3755.6151239405599</v>
      </c>
      <c r="AA522" s="10"/>
      <c r="AB522" s="10"/>
      <c r="AC522" s="10"/>
      <c r="AD522" s="10"/>
      <c r="AE522" s="10"/>
      <c r="AF522" s="10"/>
      <c r="AG522" s="10"/>
      <c r="AH522" s="10"/>
      <c r="AI522" s="10"/>
    </row>
    <row r="523" spans="1:35" x14ac:dyDescent="0.55000000000000004">
      <c r="A523" s="3">
        <v>6880</v>
      </c>
      <c r="B523" s="3" t="s">
        <v>1027</v>
      </c>
      <c r="C523" s="3" t="s">
        <v>571</v>
      </c>
      <c r="D523" s="9" t="s">
        <v>1028</v>
      </c>
      <c r="E523" s="10">
        <f t="shared" ref="E523:E582" si="120">X523</f>
        <v>21357.976709515689</v>
      </c>
      <c r="F523" s="11">
        <f t="shared" ref="F523:F582" si="121">E523/($E$585+$G$585)</f>
        <v>1.1297639651459668E-4</v>
      </c>
      <c r="G523" s="10">
        <f t="shared" si="113"/>
        <v>5908.4592490745636</v>
      </c>
      <c r="H523" s="11">
        <f t="shared" ref="H523:H582" si="122">G523/($E$585+$G$585)</f>
        <v>3.1253729882399542E-5</v>
      </c>
      <c r="I523" s="11">
        <v>1.2479381703320609E-4</v>
      </c>
      <c r="J523" s="12">
        <f t="shared" si="114"/>
        <v>-1.1817420518609408E-5</v>
      </c>
      <c r="K523" s="38">
        <f t="shared" si="115"/>
        <v>8.7999999999999995E-2</v>
      </c>
      <c r="L523" s="38">
        <f t="shared" si="116"/>
        <v>3.7000000000000002E-3</v>
      </c>
      <c r="M523" s="38">
        <f t="shared" si="117"/>
        <v>9.169999999999999E-2</v>
      </c>
      <c r="N523" s="10">
        <f t="shared" si="118"/>
        <v>895.95822590091552</v>
      </c>
      <c r="O523" s="13">
        <f t="shared" ref="O523:O582" si="123">N523/($E$585+$G$585)</f>
        <v>4.7393127713637121E-6</v>
      </c>
      <c r="P523" s="43">
        <f t="shared" si="119"/>
        <v>5012.5010231736478</v>
      </c>
      <c r="Q523" s="44">
        <f t="shared" ref="Q523:Q582" si="124">P523/($E$585+$G$585)</f>
        <v>2.6514417111035833E-5</v>
      </c>
      <c r="R523" s="10">
        <v>241964.32</v>
      </c>
      <c r="S523" s="10">
        <v>23813.78</v>
      </c>
      <c r="T523" s="10">
        <v>0</v>
      </c>
      <c r="U523" s="10"/>
      <c r="V523" s="10">
        <v>21292.82</v>
      </c>
      <c r="W523" s="10">
        <v>895.35</v>
      </c>
      <c r="X523" s="10">
        <f t="shared" ref="X523:X582" si="125">V523/$V$585*$X$586</f>
        <v>21357.976709515689</v>
      </c>
      <c r="Y523" s="10">
        <f t="shared" ref="Y523:Y574" si="126">W523/$W$586*$Y$586</f>
        <v>895.95822590091552</v>
      </c>
      <c r="Z523" s="10">
        <f t="shared" ref="Z523:Z582" si="127">V523/$V$585*$Z$586</f>
        <v>5012.5010231736478</v>
      </c>
      <c r="AA523" s="10"/>
      <c r="AB523" s="10"/>
      <c r="AC523" s="10"/>
      <c r="AD523" s="10"/>
      <c r="AE523" s="10"/>
      <c r="AF523" s="10"/>
      <c r="AG523" s="10"/>
      <c r="AH523" s="10"/>
      <c r="AI523" s="10"/>
    </row>
    <row r="524" spans="1:35" x14ac:dyDescent="0.55000000000000004">
      <c r="A524" s="3">
        <v>6871</v>
      </c>
      <c r="B524" s="3" t="s">
        <v>1029</v>
      </c>
      <c r="C524" s="3" t="s">
        <v>571</v>
      </c>
      <c r="D524" s="9" t="s">
        <v>1030</v>
      </c>
      <c r="E524" s="10">
        <f t="shared" si="120"/>
        <v>472453.12118765042</v>
      </c>
      <c r="F524" s="11">
        <f t="shared" si="121"/>
        <v>2.4991155239004444E-3</v>
      </c>
      <c r="G524" s="10">
        <f t="shared" ref="G524:G582" si="128">Y524+Z524</f>
        <v>130696.70972771413</v>
      </c>
      <c r="H524" s="11">
        <f t="shared" si="122"/>
        <v>6.9134092157581526E-4</v>
      </c>
      <c r="I524" s="11">
        <v>2.4679732879381443E-3</v>
      </c>
      <c r="J524" s="12">
        <f t="shared" ref="J524:J582" si="129">F524-I524</f>
        <v>3.1142235962300108E-5</v>
      </c>
      <c r="K524" s="38">
        <f t="shared" ref="K524:K582" si="130">IF(OR($C524="City",$C524="County",$C524="Other Local Government",$C524="Consolidated Government"),0.0907,IF(OR($C524="School District"),0.088,IF(OR($C524="State Agency",$C524="University"),0.0917,)))</f>
        <v>8.7999999999999995E-2</v>
      </c>
      <c r="L524" s="38">
        <f t="shared" ref="L524:L582" si="131">IF(OR($C524="City",$C524="County",$C524="Other Local Government",$C524="Consolidated Government"),0.001,IF(OR($C524="School District"),0.0037,IF(OR($C524="State Agency",$C524="University"),0,)))</f>
        <v>3.7000000000000002E-3</v>
      </c>
      <c r="M524" s="38">
        <f t="shared" ref="M524:M582" si="132">K524+L524</f>
        <v>9.169999999999999E-2</v>
      </c>
      <c r="N524" s="10">
        <f t="shared" ref="N524:N582" si="133">Y524</f>
        <v>19816.742698834358</v>
      </c>
      <c r="O524" s="13">
        <f t="shared" si="123"/>
        <v>1.0482379540070283E-4</v>
      </c>
      <c r="P524" s="43">
        <f t="shared" ref="P524:P582" si="134">Z524</f>
        <v>110879.96702887976</v>
      </c>
      <c r="Q524" s="44">
        <f t="shared" si="124"/>
        <v>5.865171261751124E-4</v>
      </c>
      <c r="R524" s="10">
        <v>5336310.6399999997</v>
      </c>
      <c r="S524" s="10">
        <v>200069.53</v>
      </c>
      <c r="T524" s="10">
        <v>0</v>
      </c>
      <c r="U524" s="10"/>
      <c r="V524" s="10">
        <v>471011.80999999994</v>
      </c>
      <c r="W524" s="10">
        <v>19803.29</v>
      </c>
      <c r="X524" s="10">
        <f t="shared" si="125"/>
        <v>472453.12118765042</v>
      </c>
      <c r="Y524" s="10">
        <f t="shared" si="126"/>
        <v>19816.742698834358</v>
      </c>
      <c r="Z524" s="10">
        <f t="shared" si="127"/>
        <v>110879.96702887976</v>
      </c>
      <c r="AA524" s="10"/>
      <c r="AB524" s="10"/>
      <c r="AC524" s="10"/>
      <c r="AD524" s="10"/>
      <c r="AE524" s="10"/>
      <c r="AF524" s="10"/>
      <c r="AG524" s="10"/>
      <c r="AH524" s="10"/>
      <c r="AI524" s="10"/>
    </row>
    <row r="525" spans="1:35" x14ac:dyDescent="0.55000000000000004">
      <c r="A525" s="3">
        <v>6873</v>
      </c>
      <c r="B525" s="3" t="s">
        <v>1031</v>
      </c>
      <c r="C525" s="3" t="s">
        <v>571</v>
      </c>
      <c r="D525" s="9" t="s">
        <v>1032</v>
      </c>
      <c r="E525" s="10">
        <f t="shared" si="120"/>
        <v>35275.003337014779</v>
      </c>
      <c r="F525" s="11">
        <f t="shared" si="121"/>
        <v>1.8659271045467262E-4</v>
      </c>
      <c r="G525" s="10">
        <f t="shared" si="128"/>
        <v>9758.2707768836972</v>
      </c>
      <c r="H525" s="11">
        <f t="shared" si="122"/>
        <v>5.1617916976884511E-5</v>
      </c>
      <c r="I525" s="11">
        <v>2.3160671592346418E-4</v>
      </c>
      <c r="J525" s="12">
        <f t="shared" si="129"/>
        <v>-4.5014005468791557E-5</v>
      </c>
      <c r="K525" s="38">
        <f t="shared" si="130"/>
        <v>8.7999999999999995E-2</v>
      </c>
      <c r="L525" s="38">
        <f t="shared" si="131"/>
        <v>3.7000000000000002E-3</v>
      </c>
      <c r="M525" s="38">
        <f t="shared" si="132"/>
        <v>9.169999999999999E-2</v>
      </c>
      <c r="N525" s="10">
        <f t="shared" si="133"/>
        <v>1479.5844235802488</v>
      </c>
      <c r="O525" s="13">
        <f t="shared" si="123"/>
        <v>7.8264958703110034E-6</v>
      </c>
      <c r="P525" s="43">
        <f t="shared" si="134"/>
        <v>8278.6863533034484</v>
      </c>
      <c r="Q525" s="44">
        <f t="shared" si="124"/>
        <v>4.3791421106573509E-5</v>
      </c>
      <c r="R525" s="10">
        <v>396544.32</v>
      </c>
      <c r="S525" s="10">
        <v>161153.34</v>
      </c>
      <c r="T525" s="10">
        <v>0</v>
      </c>
      <c r="U525" s="10"/>
      <c r="V525" s="10">
        <v>35167.390000000007</v>
      </c>
      <c r="W525" s="10">
        <v>1478.5800000000002</v>
      </c>
      <c r="X525" s="10">
        <f t="shared" si="125"/>
        <v>35275.003337014779</v>
      </c>
      <c r="Y525" s="10">
        <f t="shared" si="126"/>
        <v>1479.5844235802488</v>
      </c>
      <c r="Z525" s="10">
        <f t="shared" si="127"/>
        <v>8278.6863533034484</v>
      </c>
      <c r="AA525" s="10"/>
      <c r="AB525" s="10"/>
      <c r="AC525" s="10"/>
      <c r="AD525" s="10"/>
      <c r="AE525" s="10"/>
      <c r="AF525" s="10"/>
      <c r="AG525" s="10"/>
      <c r="AH525" s="10"/>
      <c r="AI525" s="10"/>
    </row>
    <row r="526" spans="1:35" x14ac:dyDescent="0.55000000000000004">
      <c r="A526" s="3">
        <v>6875</v>
      </c>
      <c r="B526" s="3" t="s">
        <v>1033</v>
      </c>
      <c r="C526" s="3" t="s">
        <v>571</v>
      </c>
      <c r="D526" s="9" t="s">
        <v>1034</v>
      </c>
      <c r="E526" s="10">
        <f t="shared" si="120"/>
        <v>17922.044723070936</v>
      </c>
      <c r="F526" s="11">
        <f t="shared" si="121"/>
        <v>9.4801490727532044E-5</v>
      </c>
      <c r="G526" s="10">
        <f t="shared" si="128"/>
        <v>4957.9329227903054</v>
      </c>
      <c r="H526" s="11">
        <f t="shared" si="122"/>
        <v>2.6225770511697134E-5</v>
      </c>
      <c r="I526" s="11">
        <v>9.4625515147222524E-5</v>
      </c>
      <c r="J526" s="12">
        <f t="shared" si="129"/>
        <v>1.7597558030952069E-7</v>
      </c>
      <c r="K526" s="38">
        <f t="shared" si="130"/>
        <v>8.7999999999999995E-2</v>
      </c>
      <c r="L526" s="38">
        <f t="shared" si="131"/>
        <v>3.7000000000000002E-3</v>
      </c>
      <c r="M526" s="38">
        <f t="shared" si="132"/>
        <v>9.169999999999999E-2</v>
      </c>
      <c r="N526" s="10">
        <f t="shared" si="133"/>
        <v>751.81037037958083</v>
      </c>
      <c r="O526" s="13">
        <f t="shared" si="123"/>
        <v>3.9768198862183008E-6</v>
      </c>
      <c r="P526" s="43">
        <f t="shared" si="134"/>
        <v>4206.1225524107249</v>
      </c>
      <c r="Q526" s="44">
        <f t="shared" si="124"/>
        <v>2.2248950625478835E-5</v>
      </c>
      <c r="R526" s="10">
        <v>190604.39</v>
      </c>
      <c r="S526" s="10">
        <v>0</v>
      </c>
      <c r="T526" s="10">
        <v>0</v>
      </c>
      <c r="U526" s="10"/>
      <c r="V526" s="10">
        <v>17867.37</v>
      </c>
      <c r="W526" s="10">
        <v>751.3</v>
      </c>
      <c r="X526" s="10">
        <f t="shared" si="125"/>
        <v>17922.044723070936</v>
      </c>
      <c r="Y526" s="10">
        <f t="shared" si="126"/>
        <v>751.81037037958083</v>
      </c>
      <c r="Z526" s="10">
        <f t="shared" si="127"/>
        <v>4206.1225524107249</v>
      </c>
      <c r="AA526" s="10"/>
      <c r="AB526" s="10"/>
      <c r="AC526" s="10"/>
      <c r="AD526" s="10"/>
      <c r="AE526" s="10"/>
      <c r="AF526" s="10"/>
      <c r="AG526" s="10"/>
      <c r="AH526" s="10"/>
      <c r="AI526" s="10"/>
    </row>
    <row r="527" spans="1:35" x14ac:dyDescent="0.55000000000000004">
      <c r="A527" s="3">
        <v>6876</v>
      </c>
      <c r="B527" s="3" t="s">
        <v>1035</v>
      </c>
      <c r="C527" s="3" t="s">
        <v>571</v>
      </c>
      <c r="D527" s="9" t="s">
        <v>1036</v>
      </c>
      <c r="E527" s="10">
        <f t="shared" si="120"/>
        <v>106940.4930113758</v>
      </c>
      <c r="F527" s="11">
        <f t="shared" si="121"/>
        <v>5.6567865515729421E-4</v>
      </c>
      <c r="G527" s="10">
        <f t="shared" si="128"/>
        <v>29583.716886035458</v>
      </c>
      <c r="H527" s="11">
        <f t="shared" si="122"/>
        <v>1.5648775044329092E-4</v>
      </c>
      <c r="I527" s="11">
        <v>5.9500709668814668E-4</v>
      </c>
      <c r="J527" s="12">
        <f t="shared" si="129"/>
        <v>-2.9328441530852476E-5</v>
      </c>
      <c r="K527" s="38">
        <f t="shared" si="130"/>
        <v>8.7999999999999995E-2</v>
      </c>
      <c r="L527" s="38">
        <f t="shared" si="131"/>
        <v>3.7000000000000002E-3</v>
      </c>
      <c r="M527" s="38">
        <f t="shared" si="132"/>
        <v>9.169999999999999E-2</v>
      </c>
      <c r="N527" s="10">
        <f t="shared" si="133"/>
        <v>4485.865252954869</v>
      </c>
      <c r="O527" s="13">
        <f t="shared" si="123"/>
        <v>2.3728693893700424E-5</v>
      </c>
      <c r="P527" s="43">
        <f t="shared" si="134"/>
        <v>25097.851633080591</v>
      </c>
      <c r="Q527" s="44">
        <f t="shared" si="124"/>
        <v>1.3275905654959051E-4</v>
      </c>
      <c r="R527" s="10">
        <v>1188524.03</v>
      </c>
      <c r="S527" s="10">
        <v>304354.93</v>
      </c>
      <c r="T527" s="10">
        <v>0</v>
      </c>
      <c r="U527" s="10"/>
      <c r="V527" s="10">
        <v>106614.25</v>
      </c>
      <c r="W527" s="10">
        <v>4482.82</v>
      </c>
      <c r="X527" s="10">
        <f t="shared" si="125"/>
        <v>106940.4930113758</v>
      </c>
      <c r="Y527" s="10">
        <f t="shared" si="126"/>
        <v>4485.865252954869</v>
      </c>
      <c r="Z527" s="10">
        <f t="shared" si="127"/>
        <v>25097.851633080591</v>
      </c>
      <c r="AA527" s="10"/>
      <c r="AB527" s="10"/>
      <c r="AC527" s="10"/>
      <c r="AD527" s="10"/>
      <c r="AE527" s="10"/>
      <c r="AF527" s="10"/>
      <c r="AG527" s="10"/>
      <c r="AH527" s="10"/>
      <c r="AI527" s="10"/>
    </row>
    <row r="528" spans="1:35" x14ac:dyDescent="0.55000000000000004">
      <c r="A528" s="3">
        <v>6878</v>
      </c>
      <c r="B528" s="3" t="s">
        <v>1037</v>
      </c>
      <c r="C528" s="3" t="s">
        <v>571</v>
      </c>
      <c r="D528" s="9" t="s">
        <v>1038</v>
      </c>
      <c r="E528" s="10">
        <f t="shared" si="120"/>
        <v>13717.688507349569</v>
      </c>
      <c r="F528" s="11">
        <f t="shared" si="121"/>
        <v>7.2561883419395917E-5</v>
      </c>
      <c r="G528" s="10">
        <f t="shared" si="128"/>
        <v>3794.8133108242278</v>
      </c>
      <c r="H528" s="11">
        <f t="shared" si="122"/>
        <v>2.0073265325340318E-5</v>
      </c>
      <c r="I528" s="11">
        <v>2.9928749888116259E-5</v>
      </c>
      <c r="J528" s="12">
        <f t="shared" si="129"/>
        <v>4.2633133531279658E-5</v>
      </c>
      <c r="K528" s="38">
        <f t="shared" si="130"/>
        <v>8.7999999999999995E-2</v>
      </c>
      <c r="L528" s="38">
        <f t="shared" si="131"/>
        <v>3.7000000000000002E-3</v>
      </c>
      <c r="M528" s="38">
        <f t="shared" si="132"/>
        <v>9.169999999999999E-2</v>
      </c>
      <c r="N528" s="10">
        <f t="shared" si="133"/>
        <v>575.41062049203595</v>
      </c>
      <c r="O528" s="13">
        <f t="shared" si="123"/>
        <v>3.0437255037578167E-6</v>
      </c>
      <c r="P528" s="43">
        <f t="shared" si="134"/>
        <v>3219.4026903321919</v>
      </c>
      <c r="Q528" s="44">
        <f t="shared" si="124"/>
        <v>1.7029539821582501E-5</v>
      </c>
      <c r="R528" s="10">
        <v>155407.53</v>
      </c>
      <c r="S528" s="10">
        <v>3299.4</v>
      </c>
      <c r="T528" s="10">
        <v>0</v>
      </c>
      <c r="U528" s="10"/>
      <c r="V528" s="10">
        <v>13675.84</v>
      </c>
      <c r="W528" s="10">
        <v>575.02</v>
      </c>
      <c r="X528" s="10">
        <f t="shared" si="125"/>
        <v>13717.688507349569</v>
      </c>
      <c r="Y528" s="10">
        <f t="shared" si="126"/>
        <v>575.41062049203595</v>
      </c>
      <c r="Z528" s="10">
        <f t="shared" si="127"/>
        <v>3219.4026903321919</v>
      </c>
      <c r="AA528" s="10"/>
      <c r="AB528" s="10"/>
      <c r="AC528" s="10"/>
      <c r="AD528" s="10"/>
      <c r="AE528" s="10"/>
      <c r="AF528" s="10"/>
      <c r="AG528" s="10"/>
      <c r="AH528" s="10"/>
      <c r="AI528" s="10"/>
    </row>
    <row r="529" spans="1:35" x14ac:dyDescent="0.55000000000000004">
      <c r="A529" s="3">
        <v>6879</v>
      </c>
      <c r="B529" s="3" t="s">
        <v>1039</v>
      </c>
      <c r="C529" s="3" t="s">
        <v>571</v>
      </c>
      <c r="D529" s="9" t="s">
        <v>1040</v>
      </c>
      <c r="E529" s="10">
        <f t="shared" si="120"/>
        <v>134878.7642036936</v>
      </c>
      <c r="F529" s="11">
        <f t="shared" si="121"/>
        <v>7.1346256030357913E-4</v>
      </c>
      <c r="G529" s="10">
        <f t="shared" si="128"/>
        <v>37312.181812419767</v>
      </c>
      <c r="H529" s="11">
        <f t="shared" si="122"/>
        <v>1.9736868827029664E-4</v>
      </c>
      <c r="I529" s="11">
        <v>6.7488274763029873E-4</v>
      </c>
      <c r="J529" s="12">
        <f t="shared" si="129"/>
        <v>3.8579812673280407E-5</v>
      </c>
      <c r="K529" s="38">
        <f t="shared" si="130"/>
        <v>8.7999999999999995E-2</v>
      </c>
      <c r="L529" s="38">
        <f t="shared" si="131"/>
        <v>3.7000000000000002E-3</v>
      </c>
      <c r="M529" s="38">
        <f t="shared" si="132"/>
        <v>9.169999999999999E-2</v>
      </c>
      <c r="N529" s="10">
        <f t="shared" si="133"/>
        <v>5657.5006237191828</v>
      </c>
      <c r="O529" s="13">
        <f t="shared" si="123"/>
        <v>2.992624453336479E-5</v>
      </c>
      <c r="P529" s="43">
        <f t="shared" si="134"/>
        <v>31654.681188700582</v>
      </c>
      <c r="Q529" s="44">
        <f t="shared" si="124"/>
        <v>1.6744244373693184E-4</v>
      </c>
      <c r="R529" s="10">
        <v>1523496.83</v>
      </c>
      <c r="S529" s="10">
        <v>89347.62</v>
      </c>
      <c r="T529" s="10">
        <v>0</v>
      </c>
      <c r="U529" s="10"/>
      <c r="V529" s="10">
        <v>134467.28999999998</v>
      </c>
      <c r="W529" s="10">
        <v>5653.6600000000008</v>
      </c>
      <c r="X529" s="10">
        <f t="shared" si="125"/>
        <v>134878.7642036936</v>
      </c>
      <c r="Y529" s="10">
        <f t="shared" si="126"/>
        <v>5657.5006237191828</v>
      </c>
      <c r="Z529" s="10">
        <f t="shared" si="127"/>
        <v>31654.681188700582</v>
      </c>
      <c r="AA529" s="10"/>
      <c r="AB529" s="10"/>
      <c r="AC529" s="10"/>
      <c r="AD529" s="10"/>
      <c r="AE529" s="10"/>
      <c r="AF529" s="10"/>
      <c r="AG529" s="10"/>
      <c r="AH529" s="10"/>
      <c r="AI529" s="10"/>
    </row>
    <row r="530" spans="1:35" x14ac:dyDescent="0.55000000000000004">
      <c r="A530" s="3">
        <v>9921</v>
      </c>
      <c r="B530" s="3">
        <v>0</v>
      </c>
      <c r="C530" s="3" t="s">
        <v>571</v>
      </c>
      <c r="D530" s="9" t="s">
        <v>1041</v>
      </c>
      <c r="E530" s="10">
        <f t="shared" si="120"/>
        <v>7037.398969962288</v>
      </c>
      <c r="F530" s="11">
        <f t="shared" si="121"/>
        <v>3.7225435127834368E-5</v>
      </c>
      <c r="G530" s="10">
        <f t="shared" si="128"/>
        <v>1946.7667015269103</v>
      </c>
      <c r="H530" s="11">
        <f t="shared" si="122"/>
        <v>1.029773043507102E-5</v>
      </c>
      <c r="I530" s="11">
        <v>4.6219129830470118E-5</v>
      </c>
      <c r="J530" s="12">
        <f t="shared" si="129"/>
        <v>-8.9936947026357495E-6</v>
      </c>
      <c r="K530" s="38">
        <f t="shared" si="130"/>
        <v>8.7999999999999995E-2</v>
      </c>
      <c r="L530" s="38">
        <f t="shared" si="131"/>
        <v>3.7000000000000002E-3</v>
      </c>
      <c r="M530" s="38">
        <f t="shared" si="132"/>
        <v>9.169999999999999E-2</v>
      </c>
      <c r="N530" s="10">
        <f t="shared" si="133"/>
        <v>295.16037115288322</v>
      </c>
      <c r="O530" s="13">
        <f t="shared" si="123"/>
        <v>1.5612974758937176E-6</v>
      </c>
      <c r="P530" s="43">
        <f t="shared" si="134"/>
        <v>1651.606330374027</v>
      </c>
      <c r="Q530" s="44">
        <f t="shared" si="124"/>
        <v>8.7364329591773015E-6</v>
      </c>
      <c r="R530" s="10">
        <v>79726.320000000007</v>
      </c>
      <c r="S530" s="10">
        <v>0</v>
      </c>
      <c r="T530" s="10">
        <v>0</v>
      </c>
      <c r="U530" s="10"/>
      <c r="V530" s="10">
        <v>7015.93</v>
      </c>
      <c r="W530" s="10">
        <v>294.95999999999998</v>
      </c>
      <c r="X530" s="10">
        <f t="shared" si="125"/>
        <v>7037.398969962288</v>
      </c>
      <c r="Y530" s="10">
        <f t="shared" si="126"/>
        <v>295.16037115288322</v>
      </c>
      <c r="Z530" s="10">
        <f t="shared" si="127"/>
        <v>1651.606330374027</v>
      </c>
      <c r="AA530" s="10"/>
      <c r="AB530" s="10"/>
      <c r="AC530" s="10"/>
      <c r="AD530" s="10"/>
      <c r="AE530" s="10"/>
      <c r="AF530" s="10"/>
      <c r="AG530" s="10"/>
      <c r="AH530" s="10"/>
      <c r="AI530" s="10"/>
    </row>
    <row r="531" spans="1:35" x14ac:dyDescent="0.55000000000000004">
      <c r="A531" s="3">
        <v>6400</v>
      </c>
      <c r="B531" s="3" t="s">
        <v>1042</v>
      </c>
      <c r="C531" s="3" t="s">
        <v>571</v>
      </c>
      <c r="D531" s="9" t="s">
        <v>1043</v>
      </c>
      <c r="E531" s="10">
        <f t="shared" si="120"/>
        <v>44180.160270070766</v>
      </c>
      <c r="F531" s="11">
        <f t="shared" si="121"/>
        <v>2.3369794679690555E-4</v>
      </c>
      <c r="G531" s="10">
        <f t="shared" si="128"/>
        <v>12221.754577508926</v>
      </c>
      <c r="H531" s="11">
        <f t="shared" si="122"/>
        <v>6.4648904249322293E-5</v>
      </c>
      <c r="I531" s="11">
        <v>2.248994288006556E-4</v>
      </c>
      <c r="J531" s="12">
        <f t="shared" si="129"/>
        <v>8.7985179962499444E-6</v>
      </c>
      <c r="K531" s="38">
        <f t="shared" si="130"/>
        <v>8.7999999999999995E-2</v>
      </c>
      <c r="L531" s="38">
        <f t="shared" si="131"/>
        <v>3.7000000000000002E-3</v>
      </c>
      <c r="M531" s="38">
        <f t="shared" si="132"/>
        <v>9.169999999999999E-2</v>
      </c>
      <c r="N531" s="10">
        <f t="shared" si="133"/>
        <v>1853.1179987902713</v>
      </c>
      <c r="O531" s="13">
        <f t="shared" si="123"/>
        <v>9.8023608072570544E-6</v>
      </c>
      <c r="P531" s="43">
        <f t="shared" si="134"/>
        <v>10368.636578718655</v>
      </c>
      <c r="Q531" s="44">
        <f t="shared" si="124"/>
        <v>5.4846543442065237E-5</v>
      </c>
      <c r="R531" s="10">
        <v>481590.56</v>
      </c>
      <c r="S531" s="10">
        <v>12343.07</v>
      </c>
      <c r="T531" s="10">
        <v>0</v>
      </c>
      <c r="U531" s="10"/>
      <c r="V531" s="10">
        <v>44045.380000000005</v>
      </c>
      <c r="W531" s="10">
        <v>1851.86</v>
      </c>
      <c r="X531" s="10">
        <f t="shared" si="125"/>
        <v>44180.160270070766</v>
      </c>
      <c r="Y531" s="10">
        <f t="shared" si="126"/>
        <v>1853.1179987902713</v>
      </c>
      <c r="Z531" s="10">
        <f t="shared" si="127"/>
        <v>10368.636578718655</v>
      </c>
      <c r="AA531" s="10"/>
      <c r="AB531" s="10"/>
      <c r="AC531" s="10"/>
      <c r="AD531" s="10"/>
      <c r="AE531" s="10"/>
      <c r="AF531" s="10"/>
      <c r="AG531" s="10"/>
      <c r="AH531" s="10"/>
      <c r="AI531" s="10"/>
    </row>
    <row r="532" spans="1:35" x14ac:dyDescent="0.55000000000000004">
      <c r="A532" s="3">
        <v>9989</v>
      </c>
      <c r="B532" s="3">
        <v>0</v>
      </c>
      <c r="C532" s="3" t="s">
        <v>571</v>
      </c>
      <c r="D532" s="9" t="s">
        <v>1044</v>
      </c>
      <c r="E532" s="10">
        <f t="shared" si="120"/>
        <v>848.1875630173206</v>
      </c>
      <c r="F532" s="11">
        <f t="shared" si="121"/>
        <v>4.4866222929956173E-6</v>
      </c>
      <c r="G532" s="10">
        <f t="shared" si="128"/>
        <v>234.66520873578418</v>
      </c>
      <c r="H532" s="11">
        <f t="shared" si="122"/>
        <v>1.241298744300191E-6</v>
      </c>
      <c r="I532" s="11">
        <v>4.1711421869662157E-6</v>
      </c>
      <c r="J532" s="12">
        <f t="shared" si="129"/>
        <v>3.154801060294016E-7</v>
      </c>
      <c r="K532" s="38">
        <f t="shared" si="130"/>
        <v>8.7999999999999995E-2</v>
      </c>
      <c r="L532" s="38">
        <f t="shared" si="131"/>
        <v>3.7000000000000002E-3</v>
      </c>
      <c r="M532" s="38">
        <f t="shared" si="132"/>
        <v>9.169999999999999E-2</v>
      </c>
      <c r="N532" s="10">
        <f t="shared" si="133"/>
        <v>35.604170076008906</v>
      </c>
      <c r="O532" s="13">
        <f t="shared" si="123"/>
        <v>1.8833388999287526E-7</v>
      </c>
      <c r="P532" s="43">
        <f t="shared" si="134"/>
        <v>199.06103865977528</v>
      </c>
      <c r="Q532" s="44">
        <f t="shared" si="124"/>
        <v>1.0529648543073157E-6</v>
      </c>
      <c r="R532" s="10">
        <v>9608.86</v>
      </c>
      <c r="S532" s="10">
        <v>0</v>
      </c>
      <c r="T532" s="10">
        <v>0</v>
      </c>
      <c r="U532" s="10"/>
      <c r="V532" s="10">
        <v>845.6</v>
      </c>
      <c r="W532" s="10">
        <v>35.58</v>
      </c>
      <c r="X532" s="10">
        <f t="shared" si="125"/>
        <v>848.1875630173206</v>
      </c>
      <c r="Y532" s="10">
        <f t="shared" si="126"/>
        <v>35.604170076008906</v>
      </c>
      <c r="Z532" s="10">
        <f t="shared" si="127"/>
        <v>199.06103865977528</v>
      </c>
      <c r="AA532" s="10"/>
      <c r="AB532" s="10"/>
      <c r="AC532" s="10"/>
      <c r="AD532" s="10"/>
      <c r="AE532" s="10"/>
      <c r="AF532" s="10"/>
      <c r="AG532" s="10"/>
      <c r="AH532" s="10"/>
      <c r="AI532" s="10"/>
    </row>
    <row r="533" spans="1:35" x14ac:dyDescent="0.55000000000000004">
      <c r="A533" s="3">
        <v>6779</v>
      </c>
      <c r="B533" s="3" t="s">
        <v>1045</v>
      </c>
      <c r="C533" s="3" t="s">
        <v>571</v>
      </c>
      <c r="D533" s="9" t="s">
        <v>1046</v>
      </c>
      <c r="E533" s="10">
        <f t="shared" si="120"/>
        <v>39763.867500198576</v>
      </c>
      <c r="F533" s="11">
        <f t="shared" si="121"/>
        <v>2.1033726755843938E-4</v>
      </c>
      <c r="G533" s="10">
        <f t="shared" si="128"/>
        <v>11000.129649951012</v>
      </c>
      <c r="H533" s="11">
        <f t="shared" si="122"/>
        <v>5.8186925940936543E-5</v>
      </c>
      <c r="I533" s="11">
        <v>1.8656756397490134E-4</v>
      </c>
      <c r="J533" s="12">
        <f t="shared" si="129"/>
        <v>2.3769703583538038E-5</v>
      </c>
      <c r="K533" s="38">
        <f t="shared" si="130"/>
        <v>8.7999999999999995E-2</v>
      </c>
      <c r="L533" s="38">
        <f t="shared" si="131"/>
        <v>3.7000000000000002E-3</v>
      </c>
      <c r="M533" s="38">
        <f t="shared" si="132"/>
        <v>9.169999999999999E-2</v>
      </c>
      <c r="N533" s="10">
        <f t="shared" si="133"/>
        <v>1667.9522980914323</v>
      </c>
      <c r="O533" s="13">
        <f t="shared" si="123"/>
        <v>8.8228975412570077E-6</v>
      </c>
      <c r="P533" s="43">
        <f t="shared" si="134"/>
        <v>9332.1773518595801</v>
      </c>
      <c r="Q533" s="44">
        <f t="shared" si="124"/>
        <v>4.9364028399679544E-5</v>
      </c>
      <c r="R533" s="10">
        <v>450193.46</v>
      </c>
      <c r="S533" s="10">
        <v>330.91</v>
      </c>
      <c r="T533" s="10">
        <v>0</v>
      </c>
      <c r="U533" s="10"/>
      <c r="V533" s="10">
        <v>39642.559999999998</v>
      </c>
      <c r="W533" s="10">
        <v>1666.82</v>
      </c>
      <c r="X533" s="10">
        <f t="shared" si="125"/>
        <v>39763.867500198576</v>
      </c>
      <c r="Y533" s="10">
        <f t="shared" si="126"/>
        <v>1667.9522980914323</v>
      </c>
      <c r="Z533" s="10">
        <f t="shared" si="127"/>
        <v>9332.1773518595801</v>
      </c>
      <c r="AA533" s="10"/>
      <c r="AB533" s="10"/>
      <c r="AC533" s="10"/>
      <c r="AD533" s="10"/>
      <c r="AE533" s="10"/>
      <c r="AF533" s="10"/>
      <c r="AG533" s="10"/>
      <c r="AH533" s="10"/>
      <c r="AI533" s="10"/>
    </row>
    <row r="534" spans="1:35" x14ac:dyDescent="0.55000000000000004">
      <c r="A534" s="3">
        <v>6966</v>
      </c>
      <c r="B534" s="3" t="s">
        <v>1047</v>
      </c>
      <c r="C534" s="3" t="s">
        <v>571</v>
      </c>
      <c r="D534" s="9" t="s">
        <v>1048</v>
      </c>
      <c r="E534" s="10">
        <f t="shared" si="120"/>
        <v>16075.732183460341</v>
      </c>
      <c r="F534" s="11">
        <f t="shared" si="121"/>
        <v>8.5035128473190556E-5</v>
      </c>
      <c r="G534" s="10">
        <f t="shared" si="128"/>
        <v>4447.2094997317963</v>
      </c>
      <c r="H534" s="11">
        <f t="shared" si="122"/>
        <v>2.3524218171908173E-5</v>
      </c>
      <c r="I534" s="11">
        <v>8.9057520894703142E-5</v>
      </c>
      <c r="J534" s="12">
        <f t="shared" si="129"/>
        <v>-4.0223924215125855E-6</v>
      </c>
      <c r="K534" s="38">
        <f t="shared" si="130"/>
        <v>8.7999999999999995E-2</v>
      </c>
      <c r="L534" s="38">
        <f t="shared" si="131"/>
        <v>3.7000000000000002E-3</v>
      </c>
      <c r="M534" s="38">
        <f t="shared" si="132"/>
        <v>9.169999999999999E-2</v>
      </c>
      <c r="N534" s="10">
        <f t="shared" si="133"/>
        <v>674.39781846614517</v>
      </c>
      <c r="O534" s="13">
        <f t="shared" si="123"/>
        <v>3.5673339466497575E-6</v>
      </c>
      <c r="P534" s="43">
        <f t="shared" si="134"/>
        <v>3772.8116812656508</v>
      </c>
      <c r="Q534" s="44">
        <f t="shared" si="124"/>
        <v>1.9956884225258416E-5</v>
      </c>
      <c r="R534" s="10">
        <v>182121.46</v>
      </c>
      <c r="S534" s="10">
        <v>0</v>
      </c>
      <c r="T534" s="10">
        <v>0</v>
      </c>
      <c r="U534" s="10"/>
      <c r="V534" s="10">
        <v>16026.69</v>
      </c>
      <c r="W534" s="10">
        <v>673.94</v>
      </c>
      <c r="X534" s="10">
        <f t="shared" si="125"/>
        <v>16075.732183460341</v>
      </c>
      <c r="Y534" s="10">
        <f t="shared" si="126"/>
        <v>674.39781846614517</v>
      </c>
      <c r="Z534" s="10">
        <f t="shared" si="127"/>
        <v>3772.8116812656508</v>
      </c>
      <c r="AA534" s="10"/>
      <c r="AB534" s="10"/>
      <c r="AC534" s="10"/>
      <c r="AD534" s="10"/>
      <c r="AE534" s="10"/>
      <c r="AF534" s="10"/>
      <c r="AG534" s="10"/>
      <c r="AH534" s="10"/>
      <c r="AI534" s="10"/>
    </row>
    <row r="535" spans="1:35" x14ac:dyDescent="0.55000000000000004">
      <c r="A535" s="3">
        <v>6958</v>
      </c>
      <c r="B535" s="3" t="s">
        <v>1049</v>
      </c>
      <c r="C535" s="3" t="s">
        <v>571</v>
      </c>
      <c r="D535" s="9" t="s">
        <v>1050</v>
      </c>
      <c r="E535" s="10">
        <f t="shared" si="120"/>
        <v>24529.381704334461</v>
      </c>
      <c r="F535" s="11">
        <f t="shared" si="121"/>
        <v>1.2975204493280036E-4</v>
      </c>
      <c r="G535" s="10">
        <f t="shared" si="128"/>
        <v>6785.7762130409646</v>
      </c>
      <c r="H535" s="11">
        <f t="shared" si="122"/>
        <v>3.5894436749819747E-5</v>
      </c>
      <c r="I535" s="11">
        <v>1.3019305008262372E-4</v>
      </c>
      <c r="J535" s="12">
        <f t="shared" si="129"/>
        <v>-4.4100514982336222E-7</v>
      </c>
      <c r="K535" s="38">
        <f t="shared" si="130"/>
        <v>8.7999999999999995E-2</v>
      </c>
      <c r="L535" s="38">
        <f t="shared" si="131"/>
        <v>3.7000000000000002E-3</v>
      </c>
      <c r="M535" s="38">
        <f t="shared" si="132"/>
        <v>9.169999999999999E-2</v>
      </c>
      <c r="N535" s="10">
        <f t="shared" si="133"/>
        <v>1028.9785274243518</v>
      </c>
      <c r="O535" s="13">
        <f t="shared" si="123"/>
        <v>5.4429446993219162E-6</v>
      </c>
      <c r="P535" s="43">
        <f t="shared" si="134"/>
        <v>5756.7976856166133</v>
      </c>
      <c r="Q535" s="44">
        <f t="shared" si="124"/>
        <v>3.0451492050497837E-5</v>
      </c>
      <c r="R535" s="10">
        <v>277893.24</v>
      </c>
      <c r="S535" s="10">
        <v>0</v>
      </c>
      <c r="T535" s="10">
        <v>0</v>
      </c>
      <c r="U535" s="10"/>
      <c r="V535" s="10">
        <v>24454.55</v>
      </c>
      <c r="W535" s="10">
        <v>1028.28</v>
      </c>
      <c r="X535" s="10">
        <f t="shared" si="125"/>
        <v>24529.381704334461</v>
      </c>
      <c r="Y535" s="10">
        <f t="shared" si="126"/>
        <v>1028.9785274243518</v>
      </c>
      <c r="Z535" s="10">
        <f t="shared" si="127"/>
        <v>5756.7976856166133</v>
      </c>
      <c r="AA535" s="10"/>
      <c r="AB535" s="10"/>
      <c r="AC535" s="10"/>
      <c r="AD535" s="10"/>
      <c r="AE535" s="10"/>
      <c r="AF535" s="10"/>
      <c r="AG535" s="10"/>
      <c r="AH535" s="10"/>
      <c r="AI535" s="10"/>
    </row>
    <row r="536" spans="1:35" x14ac:dyDescent="0.55000000000000004">
      <c r="A536" s="3">
        <v>6630</v>
      </c>
      <c r="B536" s="3" t="s">
        <v>1051</v>
      </c>
      <c r="C536" s="3" t="s">
        <v>571</v>
      </c>
      <c r="D536" s="9" t="s">
        <v>1052</v>
      </c>
      <c r="E536" s="10">
        <f t="shared" si="120"/>
        <v>38964.047491921905</v>
      </c>
      <c r="F536" s="11">
        <f t="shared" si="121"/>
        <v>2.0610649309771463E-4</v>
      </c>
      <c r="G536" s="10">
        <f t="shared" si="128"/>
        <v>10778.847195918275</v>
      </c>
      <c r="H536" s="11">
        <f t="shared" si="122"/>
        <v>5.7016417394713286E-5</v>
      </c>
      <c r="I536" s="11">
        <v>2.3873407719804147E-4</v>
      </c>
      <c r="J536" s="12">
        <f t="shared" si="129"/>
        <v>-3.2627584100326833E-5</v>
      </c>
      <c r="K536" s="38">
        <f t="shared" si="130"/>
        <v>8.7999999999999995E-2</v>
      </c>
      <c r="L536" s="38">
        <f t="shared" si="131"/>
        <v>3.7000000000000002E-3</v>
      </c>
      <c r="M536" s="38">
        <f t="shared" si="132"/>
        <v>9.169999999999999E-2</v>
      </c>
      <c r="N536" s="10">
        <f t="shared" si="133"/>
        <v>1634.3795070276296</v>
      </c>
      <c r="O536" s="13">
        <f t="shared" si="123"/>
        <v>8.645308951901725E-6</v>
      </c>
      <c r="P536" s="43">
        <f t="shared" si="134"/>
        <v>9144.4676888906451</v>
      </c>
      <c r="Q536" s="44">
        <f t="shared" si="124"/>
        <v>4.8371108442811556E-5</v>
      </c>
      <c r="R536" s="10">
        <v>441423.37</v>
      </c>
      <c r="S536" s="10">
        <v>0</v>
      </c>
      <c r="T536" s="10">
        <v>0</v>
      </c>
      <c r="U536" s="10"/>
      <c r="V536" s="10">
        <v>38845.18</v>
      </c>
      <c r="W536" s="10">
        <v>1633.27</v>
      </c>
      <c r="X536" s="10">
        <f t="shared" si="125"/>
        <v>38964.047491921905</v>
      </c>
      <c r="Y536" s="10">
        <f t="shared" si="126"/>
        <v>1634.3795070276296</v>
      </c>
      <c r="Z536" s="10">
        <f t="shared" si="127"/>
        <v>9144.4676888906451</v>
      </c>
      <c r="AA536" s="10"/>
      <c r="AB536" s="10"/>
      <c r="AC536" s="10"/>
      <c r="AD536" s="10"/>
      <c r="AE536" s="10"/>
      <c r="AF536" s="10"/>
      <c r="AG536" s="10"/>
      <c r="AH536" s="10"/>
      <c r="AI536" s="10"/>
    </row>
    <row r="537" spans="1:35" s="21" customFormat="1" x14ac:dyDescent="0.55000000000000004">
      <c r="A537" s="14">
        <v>12976</v>
      </c>
      <c r="B537" s="14" t="s">
        <v>178</v>
      </c>
      <c r="C537" s="14" t="s">
        <v>571</v>
      </c>
      <c r="D537" s="15" t="s">
        <v>1053</v>
      </c>
      <c r="E537" s="16">
        <f>X537*(12/2)</f>
        <v>4905.3246578493181</v>
      </c>
      <c r="F537" s="17">
        <f t="shared" si="121"/>
        <v>2.5947490771965517E-5</v>
      </c>
      <c r="G537" s="16">
        <f>(Y537+Z537)*(12/2)</f>
        <v>1356.9897437307807</v>
      </c>
      <c r="H537" s="17">
        <f t="shared" si="122"/>
        <v>7.1780119174709034E-6</v>
      </c>
      <c r="I537" s="17">
        <v>0</v>
      </c>
      <c r="J537" s="18">
        <f t="shared" si="129"/>
        <v>2.5947490771965517E-5</v>
      </c>
      <c r="K537" s="19">
        <f t="shared" si="130"/>
        <v>8.7999999999999995E-2</v>
      </c>
      <c r="L537" s="19">
        <f t="shared" si="131"/>
        <v>3.7000000000000002E-3</v>
      </c>
      <c r="M537" s="19">
        <f t="shared" si="132"/>
        <v>9.169999999999999E-2</v>
      </c>
      <c r="N537" s="16">
        <f t="shared" si="133"/>
        <v>34.29328017158025</v>
      </c>
      <c r="O537" s="20">
        <f t="shared" si="123"/>
        <v>1.8139973046812353E-7</v>
      </c>
      <c r="P537" s="43">
        <f t="shared" si="134"/>
        <v>191.87167711688321</v>
      </c>
      <c r="Q537" s="44">
        <f t="shared" si="124"/>
        <v>1.0149355891103604E-6</v>
      </c>
      <c r="R537" s="16">
        <v>9262.11</v>
      </c>
      <c r="S537" s="16">
        <v>0</v>
      </c>
      <c r="T537" s="16">
        <v>0</v>
      </c>
      <c r="U537" s="16"/>
      <c r="V537" s="16">
        <v>815.06</v>
      </c>
      <c r="W537" s="16">
        <v>34.270000000000003</v>
      </c>
      <c r="X537" s="16">
        <f t="shared" si="125"/>
        <v>817.55410964155305</v>
      </c>
      <c r="Y537" s="16">
        <f t="shared" si="126"/>
        <v>34.29328017158025</v>
      </c>
      <c r="Z537" s="16">
        <f t="shared" si="127"/>
        <v>191.87167711688321</v>
      </c>
      <c r="AA537" s="16"/>
      <c r="AB537" s="16"/>
      <c r="AC537" s="16"/>
      <c r="AD537" s="16"/>
      <c r="AE537" s="16"/>
      <c r="AF537" s="16"/>
      <c r="AG537" s="16"/>
      <c r="AH537" s="16"/>
      <c r="AI537" s="16"/>
    </row>
    <row r="538" spans="1:35" x14ac:dyDescent="0.55000000000000004">
      <c r="A538" s="3">
        <v>6642</v>
      </c>
      <c r="B538" s="3" t="s">
        <v>1054</v>
      </c>
      <c r="C538" s="3" t="s">
        <v>1055</v>
      </c>
      <c r="D538" s="9" t="s">
        <v>1056</v>
      </c>
      <c r="E538" s="10">
        <f t="shared" si="120"/>
        <v>10351.39897892314</v>
      </c>
      <c r="F538" s="11">
        <f t="shared" si="121"/>
        <v>5.475536243105728E-5</v>
      </c>
      <c r="G538" s="10">
        <f t="shared" si="128"/>
        <v>2429.3685997894067</v>
      </c>
      <c r="H538" s="11">
        <f t="shared" si="122"/>
        <v>1.285052952078728E-5</v>
      </c>
      <c r="I538" s="11">
        <v>3.0741043308180714E-5</v>
      </c>
      <c r="J538" s="12">
        <f t="shared" si="129"/>
        <v>2.4014319122876566E-5</v>
      </c>
      <c r="K538" s="38">
        <f t="shared" si="130"/>
        <v>9.1700000000000004E-2</v>
      </c>
      <c r="L538" s="38">
        <f t="shared" si="131"/>
        <v>0</v>
      </c>
      <c r="M538" s="38">
        <f t="shared" si="132"/>
        <v>9.1700000000000004E-2</v>
      </c>
      <c r="N538" s="10">
        <f t="shared" si="133"/>
        <v>0</v>
      </c>
      <c r="O538" s="13">
        <f t="shared" si="123"/>
        <v>0</v>
      </c>
      <c r="P538" s="43">
        <f t="shared" si="134"/>
        <v>2429.3685997894067</v>
      </c>
      <c r="Q538" s="44">
        <f t="shared" si="124"/>
        <v>1.285052952078728E-5</v>
      </c>
      <c r="R538" s="10">
        <v>112539.63</v>
      </c>
      <c r="S538" s="10">
        <v>24586.31</v>
      </c>
      <c r="T538" s="10">
        <v>0</v>
      </c>
      <c r="U538" s="10"/>
      <c r="V538" s="10">
        <v>10319.820000000002</v>
      </c>
      <c r="W538" s="10">
        <v>0</v>
      </c>
      <c r="X538" s="10">
        <f t="shared" si="125"/>
        <v>10351.39897892314</v>
      </c>
      <c r="Y538" s="10">
        <f t="shared" si="126"/>
        <v>0</v>
      </c>
      <c r="Z538" s="10">
        <f t="shared" si="127"/>
        <v>2429.3685997894067</v>
      </c>
      <c r="AA538" s="10"/>
      <c r="AB538" s="10"/>
      <c r="AC538" s="10"/>
      <c r="AD538" s="10"/>
      <c r="AE538" s="10"/>
      <c r="AF538" s="10"/>
      <c r="AG538" s="10"/>
      <c r="AH538" s="10"/>
      <c r="AI538" s="10"/>
    </row>
    <row r="539" spans="1:35" x14ac:dyDescent="0.55000000000000004">
      <c r="A539" s="3">
        <v>6643</v>
      </c>
      <c r="B539" s="3" t="s">
        <v>1057</v>
      </c>
      <c r="C539" s="3" t="s">
        <v>1055</v>
      </c>
      <c r="D539" s="9" t="s">
        <v>1058</v>
      </c>
      <c r="E539" s="10">
        <f t="shared" si="120"/>
        <v>243333.93804691656</v>
      </c>
      <c r="F539" s="11">
        <f t="shared" si="121"/>
        <v>1.287153359334763E-3</v>
      </c>
      <c r="G539" s="10">
        <f t="shared" si="128"/>
        <v>57108.013086727464</v>
      </c>
      <c r="H539" s="11">
        <f t="shared" si="122"/>
        <v>3.0208186938289808E-4</v>
      </c>
      <c r="I539" s="11">
        <v>1.3849195961982699E-3</v>
      </c>
      <c r="J539" s="12">
        <f t="shared" si="129"/>
        <v>-9.7766236863506889E-5</v>
      </c>
      <c r="K539" s="38">
        <f t="shared" si="130"/>
        <v>9.1700000000000004E-2</v>
      </c>
      <c r="L539" s="38">
        <f t="shared" si="131"/>
        <v>0</v>
      </c>
      <c r="M539" s="38">
        <f t="shared" si="132"/>
        <v>9.1700000000000004E-2</v>
      </c>
      <c r="N539" s="10">
        <f t="shared" si="133"/>
        <v>0</v>
      </c>
      <c r="O539" s="13">
        <f t="shared" si="123"/>
        <v>0</v>
      </c>
      <c r="P539" s="43">
        <f t="shared" si="134"/>
        <v>57108.013086727464</v>
      </c>
      <c r="Q539" s="44">
        <f t="shared" si="124"/>
        <v>3.0208186938289808E-4</v>
      </c>
      <c r="R539" s="10">
        <v>2645490.85</v>
      </c>
      <c r="S539" s="10">
        <v>440745.07</v>
      </c>
      <c r="T539" s="10">
        <v>295057.63</v>
      </c>
      <c r="U539" s="10"/>
      <c r="V539" s="10">
        <v>242591.6</v>
      </c>
      <c r="W539" s="10">
        <v>0</v>
      </c>
      <c r="X539" s="10">
        <f t="shared" si="125"/>
        <v>243333.93804691656</v>
      </c>
      <c r="Y539" s="10">
        <f t="shared" si="126"/>
        <v>0</v>
      </c>
      <c r="Z539" s="10">
        <f t="shared" si="127"/>
        <v>57108.013086727464</v>
      </c>
      <c r="AA539" s="10"/>
      <c r="AB539" s="10"/>
      <c r="AC539" s="10"/>
      <c r="AD539" s="10"/>
      <c r="AE539" s="10"/>
      <c r="AF539" s="10"/>
      <c r="AG539" s="10"/>
      <c r="AH539" s="10"/>
      <c r="AI539" s="10"/>
    </row>
    <row r="540" spans="1:35" x14ac:dyDescent="0.55000000000000004">
      <c r="A540" s="3">
        <v>6530</v>
      </c>
      <c r="B540" s="3" t="s">
        <v>1059</v>
      </c>
      <c r="C540" s="3" t="s">
        <v>1055</v>
      </c>
      <c r="D540" s="9" t="s">
        <v>1060</v>
      </c>
      <c r="E540" s="10">
        <f t="shared" si="120"/>
        <v>37824.400775420734</v>
      </c>
      <c r="F540" s="11">
        <f t="shared" si="121"/>
        <v>2.0007815150519708E-4</v>
      </c>
      <c r="G540" s="10">
        <f t="shared" si="128"/>
        <v>8877.0041360357773</v>
      </c>
      <c r="H540" s="11">
        <f t="shared" si="122"/>
        <v>4.6956317668783249E-5</v>
      </c>
      <c r="I540" s="11">
        <v>1.7875879909633649E-4</v>
      </c>
      <c r="J540" s="12">
        <f t="shared" si="129"/>
        <v>2.1319352408860588E-5</v>
      </c>
      <c r="K540" s="38">
        <f t="shared" si="130"/>
        <v>9.1700000000000004E-2</v>
      </c>
      <c r="L540" s="38">
        <f t="shared" si="131"/>
        <v>0</v>
      </c>
      <c r="M540" s="38">
        <f t="shared" si="132"/>
        <v>9.1700000000000004E-2</v>
      </c>
      <c r="N540" s="10">
        <f t="shared" si="133"/>
        <v>0</v>
      </c>
      <c r="O540" s="13">
        <f t="shared" si="123"/>
        <v>0</v>
      </c>
      <c r="P540" s="43">
        <f t="shared" si="134"/>
        <v>8877.0041360357773</v>
      </c>
      <c r="Q540" s="44">
        <f t="shared" si="124"/>
        <v>4.6956317668783249E-5</v>
      </c>
      <c r="R540" s="10">
        <v>411221.03</v>
      </c>
      <c r="S540" s="10">
        <v>51251.44</v>
      </c>
      <c r="T540" s="10">
        <v>0</v>
      </c>
      <c r="U540" s="10"/>
      <c r="V540" s="10">
        <v>37709.01</v>
      </c>
      <c r="W540" s="10">
        <v>0</v>
      </c>
      <c r="X540" s="10">
        <f t="shared" si="125"/>
        <v>37824.400775420734</v>
      </c>
      <c r="Y540" s="10">
        <f t="shared" si="126"/>
        <v>0</v>
      </c>
      <c r="Z540" s="10">
        <f t="shared" si="127"/>
        <v>8877.0041360357773</v>
      </c>
      <c r="AA540" s="10"/>
      <c r="AB540" s="10"/>
      <c r="AC540" s="10"/>
      <c r="AD540" s="10"/>
      <c r="AE540" s="10"/>
      <c r="AF540" s="10"/>
      <c r="AG540" s="10"/>
      <c r="AH540" s="10"/>
      <c r="AI540" s="10"/>
    </row>
    <row r="541" spans="1:35" x14ac:dyDescent="0.55000000000000004">
      <c r="A541" s="3">
        <v>6443</v>
      </c>
      <c r="B541" s="3" t="s">
        <v>1061</v>
      </c>
      <c r="C541" s="3" t="s">
        <v>1055</v>
      </c>
      <c r="D541" s="9" t="s">
        <v>1062</v>
      </c>
      <c r="E541" s="10">
        <f t="shared" si="120"/>
        <v>22713.211118683972</v>
      </c>
      <c r="F541" s="11">
        <f t="shared" si="121"/>
        <v>1.2014512331221536E-4</v>
      </c>
      <c r="G541" s="10">
        <f t="shared" si="128"/>
        <v>5330.5608260748095</v>
      </c>
      <c r="H541" s="11">
        <f t="shared" si="122"/>
        <v>2.8196844753721041E-5</v>
      </c>
      <c r="I541" s="11">
        <v>1.2181041833202444E-4</v>
      </c>
      <c r="J541" s="12">
        <f t="shared" si="129"/>
        <v>-1.665295019809084E-6</v>
      </c>
      <c r="K541" s="38">
        <f t="shared" si="130"/>
        <v>9.1700000000000004E-2</v>
      </c>
      <c r="L541" s="38">
        <f t="shared" si="131"/>
        <v>0</v>
      </c>
      <c r="M541" s="38">
        <f t="shared" si="132"/>
        <v>9.1700000000000004E-2</v>
      </c>
      <c r="N541" s="10">
        <f t="shared" si="133"/>
        <v>0</v>
      </c>
      <c r="O541" s="13">
        <f t="shared" si="123"/>
        <v>0</v>
      </c>
      <c r="P541" s="43">
        <f t="shared" si="134"/>
        <v>5330.5608260748095</v>
      </c>
      <c r="Q541" s="44">
        <f t="shared" si="124"/>
        <v>2.8196844753721041E-5</v>
      </c>
      <c r="R541" s="10">
        <v>246936.32000000001</v>
      </c>
      <c r="S541" s="10">
        <v>196549.22</v>
      </c>
      <c r="T541" s="10">
        <v>0</v>
      </c>
      <c r="U541" s="10"/>
      <c r="V541" s="10">
        <v>22643.919999999998</v>
      </c>
      <c r="W541" s="10">
        <v>0</v>
      </c>
      <c r="X541" s="10">
        <f t="shared" si="125"/>
        <v>22713.211118683972</v>
      </c>
      <c r="Y541" s="10">
        <f t="shared" si="126"/>
        <v>0</v>
      </c>
      <c r="Z541" s="10">
        <f t="shared" si="127"/>
        <v>5330.5608260748095</v>
      </c>
      <c r="AA541" s="10"/>
      <c r="AB541" s="10"/>
      <c r="AC541" s="10"/>
      <c r="AD541" s="10"/>
      <c r="AE541" s="10"/>
      <c r="AF541" s="10"/>
      <c r="AG541" s="10"/>
      <c r="AH541" s="10"/>
      <c r="AI541" s="10"/>
    </row>
    <row r="542" spans="1:35" x14ac:dyDescent="0.55000000000000004">
      <c r="A542" s="3">
        <v>6762</v>
      </c>
      <c r="B542" s="3" t="s">
        <v>1063</v>
      </c>
      <c r="C542" s="3" t="s">
        <v>1055</v>
      </c>
      <c r="D542" s="9" t="s">
        <v>1064</v>
      </c>
      <c r="E542" s="10">
        <f t="shared" si="120"/>
        <v>3348590.3134894562</v>
      </c>
      <c r="F542" s="11">
        <f t="shared" si="121"/>
        <v>1.7712898191015066E-2</v>
      </c>
      <c r="G542" s="10">
        <f t="shared" si="128"/>
        <v>785880.26388646977</v>
      </c>
      <c r="H542" s="11">
        <f t="shared" si="122"/>
        <v>4.1570379775850491E-3</v>
      </c>
      <c r="I542" s="11">
        <v>1.7723164920132081E-2</v>
      </c>
      <c r="J542" s="12">
        <f t="shared" si="129"/>
        <v>-1.0266729117015122E-5</v>
      </c>
      <c r="K542" s="38">
        <f t="shared" si="130"/>
        <v>9.1700000000000004E-2</v>
      </c>
      <c r="L542" s="38">
        <f t="shared" si="131"/>
        <v>0</v>
      </c>
      <c r="M542" s="38">
        <f t="shared" si="132"/>
        <v>9.1700000000000004E-2</v>
      </c>
      <c r="N542" s="10">
        <f t="shared" si="133"/>
        <v>0</v>
      </c>
      <c r="O542" s="13">
        <f t="shared" si="123"/>
        <v>0</v>
      </c>
      <c r="P542" s="43">
        <f t="shared" si="134"/>
        <v>785880.26388646977</v>
      </c>
      <c r="Q542" s="44">
        <f t="shared" si="124"/>
        <v>4.1570379775850491E-3</v>
      </c>
      <c r="R542" s="10">
        <v>36337144.289999999</v>
      </c>
      <c r="S542" s="10">
        <v>7021669.9399999995</v>
      </c>
      <c r="T542" s="10">
        <v>0</v>
      </c>
      <c r="U542" s="10"/>
      <c r="V542" s="10">
        <v>3338374.7800000003</v>
      </c>
      <c r="W542" s="10">
        <v>0</v>
      </c>
      <c r="X542" s="10">
        <f t="shared" si="125"/>
        <v>3348590.3134894562</v>
      </c>
      <c r="Y542" s="10">
        <f t="shared" si="126"/>
        <v>0</v>
      </c>
      <c r="Z542" s="10">
        <f t="shared" si="127"/>
        <v>785880.26388646977</v>
      </c>
      <c r="AA542" s="10"/>
      <c r="AB542" s="10"/>
      <c r="AC542" s="10"/>
      <c r="AD542" s="10"/>
      <c r="AE542" s="10"/>
      <c r="AF542" s="10"/>
      <c r="AG542" s="10"/>
      <c r="AH542" s="10"/>
      <c r="AI542" s="10"/>
    </row>
    <row r="543" spans="1:35" x14ac:dyDescent="0.55000000000000004">
      <c r="A543" s="3">
        <v>6780</v>
      </c>
      <c r="B543" s="3" t="s">
        <v>1065</v>
      </c>
      <c r="C543" s="3" t="s">
        <v>1055</v>
      </c>
      <c r="D543" s="9" t="s">
        <v>1066</v>
      </c>
      <c r="E543" s="10">
        <f t="shared" si="120"/>
        <v>520400.71475412534</v>
      </c>
      <c r="F543" s="11">
        <f t="shared" si="121"/>
        <v>2.7527419051050538E-3</v>
      </c>
      <c r="G543" s="10">
        <f t="shared" si="128"/>
        <v>122132.78208151493</v>
      </c>
      <c r="H543" s="11">
        <f t="shared" si="122"/>
        <v>6.4604067152693059E-4</v>
      </c>
      <c r="I543" s="11">
        <v>2.7661558764415476E-3</v>
      </c>
      <c r="J543" s="12">
        <f t="shared" si="129"/>
        <v>-1.3413971336493757E-5</v>
      </c>
      <c r="K543" s="38">
        <f t="shared" si="130"/>
        <v>9.1700000000000004E-2</v>
      </c>
      <c r="L543" s="38">
        <f t="shared" si="131"/>
        <v>0</v>
      </c>
      <c r="M543" s="38">
        <f t="shared" si="132"/>
        <v>9.1700000000000004E-2</v>
      </c>
      <c r="N543" s="10">
        <f t="shared" si="133"/>
        <v>0</v>
      </c>
      <c r="O543" s="13">
        <f t="shared" si="123"/>
        <v>0</v>
      </c>
      <c r="P543" s="43">
        <f t="shared" si="134"/>
        <v>122132.78208151493</v>
      </c>
      <c r="Q543" s="44">
        <f t="shared" si="124"/>
        <v>6.4604067152693059E-4</v>
      </c>
      <c r="R543" s="10">
        <v>5649567.3600000003</v>
      </c>
      <c r="S543" s="10">
        <v>1775135.69</v>
      </c>
      <c r="T543" s="10">
        <v>0</v>
      </c>
      <c r="U543" s="10"/>
      <c r="V543" s="10">
        <v>518813.13</v>
      </c>
      <c r="W543" s="10">
        <v>0</v>
      </c>
      <c r="X543" s="10">
        <f t="shared" si="125"/>
        <v>520400.71475412534</v>
      </c>
      <c r="Y543" s="10">
        <f t="shared" si="126"/>
        <v>0</v>
      </c>
      <c r="Z543" s="10">
        <f t="shared" si="127"/>
        <v>122132.78208151493</v>
      </c>
      <c r="AA543" s="10"/>
      <c r="AB543" s="10"/>
      <c r="AC543" s="10"/>
      <c r="AD543" s="10"/>
      <c r="AE543" s="10"/>
      <c r="AF543" s="10"/>
      <c r="AG543" s="10"/>
      <c r="AH543" s="10"/>
      <c r="AI543" s="10"/>
    </row>
    <row r="544" spans="1:35" x14ac:dyDescent="0.55000000000000004">
      <c r="A544" s="3">
        <v>6825</v>
      </c>
      <c r="B544" s="3" t="s">
        <v>1067</v>
      </c>
      <c r="C544" s="3" t="s">
        <v>1055</v>
      </c>
      <c r="D544" s="9" t="s">
        <v>1068</v>
      </c>
      <c r="E544" s="10">
        <f t="shared" si="120"/>
        <v>1390244.9256360754</v>
      </c>
      <c r="F544" s="11">
        <f t="shared" si="121"/>
        <v>7.3539204629383082E-3</v>
      </c>
      <c r="G544" s="10">
        <f t="shared" si="128"/>
        <v>326276.4168624669</v>
      </c>
      <c r="H544" s="11">
        <f t="shared" si="122"/>
        <v>1.7258907220548123E-3</v>
      </c>
      <c r="I544" s="11">
        <v>6.9870890896593339E-3</v>
      </c>
      <c r="J544" s="12">
        <f t="shared" si="129"/>
        <v>3.6683137327897433E-4</v>
      </c>
      <c r="K544" s="38">
        <f t="shared" si="130"/>
        <v>9.1700000000000004E-2</v>
      </c>
      <c r="L544" s="38">
        <f t="shared" si="131"/>
        <v>0</v>
      </c>
      <c r="M544" s="38">
        <f t="shared" si="132"/>
        <v>9.1700000000000004E-2</v>
      </c>
      <c r="N544" s="10">
        <f t="shared" si="133"/>
        <v>0</v>
      </c>
      <c r="O544" s="13">
        <f t="shared" si="123"/>
        <v>0</v>
      </c>
      <c r="P544" s="43">
        <f t="shared" si="134"/>
        <v>326276.4168624669</v>
      </c>
      <c r="Q544" s="44">
        <f t="shared" si="124"/>
        <v>1.7258907220548123E-3</v>
      </c>
      <c r="R544" s="10">
        <v>15074505.689999999</v>
      </c>
      <c r="S544" s="10">
        <v>3236100.5100000002</v>
      </c>
      <c r="T544" s="10">
        <v>0</v>
      </c>
      <c r="U544" s="10"/>
      <c r="V544" s="10">
        <v>1386003.71</v>
      </c>
      <c r="W544" s="10">
        <v>0</v>
      </c>
      <c r="X544" s="10">
        <f t="shared" si="125"/>
        <v>1390244.9256360754</v>
      </c>
      <c r="Y544" s="10">
        <f t="shared" si="126"/>
        <v>0</v>
      </c>
      <c r="Z544" s="10">
        <f t="shared" si="127"/>
        <v>326276.4168624669</v>
      </c>
      <c r="AA544" s="10"/>
      <c r="AB544" s="10"/>
      <c r="AC544" s="10"/>
      <c r="AD544" s="10"/>
      <c r="AE544" s="10"/>
      <c r="AF544" s="10"/>
      <c r="AG544" s="10"/>
      <c r="AH544" s="10"/>
      <c r="AI544" s="10"/>
    </row>
    <row r="545" spans="1:35" x14ac:dyDescent="0.55000000000000004">
      <c r="A545" s="3">
        <v>6802</v>
      </c>
      <c r="B545" s="3" t="s">
        <v>1069</v>
      </c>
      <c r="C545" s="3" t="s">
        <v>1055</v>
      </c>
      <c r="D545" s="9" t="s">
        <v>1070</v>
      </c>
      <c r="E545" s="10">
        <f t="shared" si="120"/>
        <v>2982157.0868464573</v>
      </c>
      <c r="F545" s="11">
        <f t="shared" si="121"/>
        <v>1.5774591671048773E-2</v>
      </c>
      <c r="G545" s="10">
        <f t="shared" si="128"/>
        <v>699882.09334560018</v>
      </c>
      <c r="H545" s="11">
        <f t="shared" si="122"/>
        <v>3.7021370500909903E-3</v>
      </c>
      <c r="I545" s="11">
        <v>1.488661322554536E-2</v>
      </c>
      <c r="J545" s="12">
        <f t="shared" si="129"/>
        <v>8.8797844550341301E-4</v>
      </c>
      <c r="K545" s="38">
        <f t="shared" si="130"/>
        <v>9.1700000000000004E-2</v>
      </c>
      <c r="L545" s="38">
        <f t="shared" si="131"/>
        <v>0</v>
      </c>
      <c r="M545" s="38">
        <f t="shared" si="132"/>
        <v>9.1700000000000004E-2</v>
      </c>
      <c r="N545" s="10">
        <f t="shared" si="133"/>
        <v>0</v>
      </c>
      <c r="O545" s="13">
        <f t="shared" si="123"/>
        <v>0</v>
      </c>
      <c r="P545" s="43">
        <f t="shared" si="134"/>
        <v>699882.09334560018</v>
      </c>
      <c r="Q545" s="44">
        <f t="shared" si="124"/>
        <v>3.7021370500909903E-3</v>
      </c>
      <c r="R545" s="10">
        <v>32280959.330000002</v>
      </c>
      <c r="S545" s="10">
        <v>3263218.7600000002</v>
      </c>
      <c r="T545" s="10">
        <v>0</v>
      </c>
      <c r="U545" s="10"/>
      <c r="V545" s="10">
        <v>2973059.4299999997</v>
      </c>
      <c r="W545" s="10">
        <v>0</v>
      </c>
      <c r="X545" s="10">
        <f t="shared" si="125"/>
        <v>2982157.0868464573</v>
      </c>
      <c r="Y545" s="10">
        <f t="shared" si="126"/>
        <v>0</v>
      </c>
      <c r="Z545" s="10">
        <f t="shared" si="127"/>
        <v>699882.09334560018</v>
      </c>
      <c r="AA545" s="10"/>
      <c r="AB545" s="10"/>
      <c r="AC545" s="10"/>
      <c r="AD545" s="10"/>
      <c r="AE545" s="10"/>
      <c r="AF545" s="10"/>
      <c r="AG545" s="10"/>
      <c r="AH545" s="10"/>
      <c r="AI545" s="10"/>
    </row>
    <row r="546" spans="1:35" x14ac:dyDescent="0.55000000000000004">
      <c r="A546" s="3">
        <v>6667</v>
      </c>
      <c r="B546" s="3" t="s">
        <v>1071</v>
      </c>
      <c r="C546" s="3" t="s">
        <v>1055</v>
      </c>
      <c r="D546" s="9" t="s">
        <v>1072</v>
      </c>
      <c r="E546" s="10">
        <f t="shared" si="120"/>
        <v>3406125.0745965112</v>
      </c>
      <c r="F546" s="11">
        <f t="shared" si="121"/>
        <v>1.8017237411560579E-2</v>
      </c>
      <c r="G546" s="10">
        <f t="shared" si="128"/>
        <v>799383.09015318623</v>
      </c>
      <c r="H546" s="11">
        <f t="shared" si="122"/>
        <v>4.2284633131926402E-3</v>
      </c>
      <c r="I546" s="11">
        <v>1.7774412334745603E-2</v>
      </c>
      <c r="J546" s="12">
        <f t="shared" si="129"/>
        <v>2.4282507681497659E-4</v>
      </c>
      <c r="K546" s="38">
        <f t="shared" si="130"/>
        <v>9.1700000000000004E-2</v>
      </c>
      <c r="L546" s="38">
        <f t="shared" si="131"/>
        <v>0</v>
      </c>
      <c r="M546" s="38">
        <f t="shared" si="132"/>
        <v>9.1700000000000004E-2</v>
      </c>
      <c r="N546" s="10">
        <f t="shared" si="133"/>
        <v>0</v>
      </c>
      <c r="O546" s="13">
        <f t="shared" si="123"/>
        <v>0</v>
      </c>
      <c r="P546" s="43">
        <f t="shared" si="134"/>
        <v>799383.09015318623</v>
      </c>
      <c r="Q546" s="44">
        <f t="shared" si="124"/>
        <v>4.2284633131926402E-3</v>
      </c>
      <c r="R546" s="10">
        <v>36966785.079999998</v>
      </c>
      <c r="S546" s="10">
        <v>7688097.7400000002</v>
      </c>
      <c r="T546" s="10">
        <v>0</v>
      </c>
      <c r="U546" s="10"/>
      <c r="V546" s="10">
        <v>3395734.0200000005</v>
      </c>
      <c r="W546" s="10">
        <v>0</v>
      </c>
      <c r="X546" s="10">
        <f t="shared" si="125"/>
        <v>3406125.0745965112</v>
      </c>
      <c r="Y546" s="10">
        <f t="shared" si="126"/>
        <v>0</v>
      </c>
      <c r="Z546" s="10">
        <f t="shared" si="127"/>
        <v>799383.09015318623</v>
      </c>
      <c r="AA546" s="10"/>
      <c r="AB546" s="10"/>
      <c r="AC546" s="10"/>
      <c r="AD546" s="10"/>
      <c r="AE546" s="10"/>
      <c r="AF546" s="10"/>
      <c r="AG546" s="10"/>
      <c r="AH546" s="10"/>
      <c r="AI546" s="10"/>
    </row>
    <row r="547" spans="1:35" x14ac:dyDescent="0.55000000000000004">
      <c r="A547" s="3">
        <v>6620</v>
      </c>
      <c r="B547" s="3" t="s">
        <v>1073</v>
      </c>
      <c r="C547" s="3" t="s">
        <v>1055</v>
      </c>
      <c r="D547" s="9" t="s">
        <v>1074</v>
      </c>
      <c r="E547" s="10">
        <f t="shared" si="120"/>
        <v>3093884.1722996999</v>
      </c>
      <c r="F547" s="11">
        <f t="shared" si="121"/>
        <v>1.6365589764138835E-2</v>
      </c>
      <c r="G547" s="10">
        <f t="shared" si="128"/>
        <v>726103.30979168217</v>
      </c>
      <c r="H547" s="11">
        <f t="shared" si="122"/>
        <v>3.8408383225288323E-3</v>
      </c>
      <c r="I547" s="11">
        <v>1.6467194132948827E-2</v>
      </c>
      <c r="J547" s="12">
        <f t="shared" si="129"/>
        <v>-1.0160436880999116E-4</v>
      </c>
      <c r="K547" s="38">
        <f t="shared" si="130"/>
        <v>9.1700000000000004E-2</v>
      </c>
      <c r="L547" s="38">
        <f t="shared" si="131"/>
        <v>0</v>
      </c>
      <c r="M547" s="38">
        <f t="shared" si="132"/>
        <v>9.1700000000000004E-2</v>
      </c>
      <c r="N547" s="10">
        <f t="shared" si="133"/>
        <v>0</v>
      </c>
      <c r="O547" s="13">
        <f t="shared" si="123"/>
        <v>0</v>
      </c>
      <c r="P547" s="43">
        <f t="shared" si="134"/>
        <v>726103.30979168217</v>
      </c>
      <c r="Q547" s="44">
        <f t="shared" si="124"/>
        <v>3.8408383225288323E-3</v>
      </c>
      <c r="R547" s="10">
        <v>33585887.059999995</v>
      </c>
      <c r="S547" s="10">
        <v>6255028.7000000002</v>
      </c>
      <c r="T547" s="10">
        <v>0</v>
      </c>
      <c r="U547" s="10"/>
      <c r="V547" s="10">
        <v>3084445.6699999995</v>
      </c>
      <c r="W547" s="10">
        <v>0</v>
      </c>
      <c r="X547" s="10">
        <f t="shared" si="125"/>
        <v>3093884.1722996999</v>
      </c>
      <c r="Y547" s="10">
        <f t="shared" si="126"/>
        <v>0</v>
      </c>
      <c r="Z547" s="10">
        <f t="shared" si="127"/>
        <v>726103.30979168217</v>
      </c>
      <c r="AA547" s="10"/>
      <c r="AB547" s="10"/>
      <c r="AC547" s="10"/>
      <c r="AD547" s="10"/>
      <c r="AE547" s="10"/>
      <c r="AF547" s="10"/>
      <c r="AG547" s="10"/>
      <c r="AH547" s="10"/>
      <c r="AI547" s="10"/>
    </row>
    <row r="548" spans="1:35" x14ac:dyDescent="0.55000000000000004">
      <c r="A548" s="3">
        <v>6838</v>
      </c>
      <c r="B548" s="3" t="s">
        <v>1075</v>
      </c>
      <c r="C548" s="3" t="s">
        <v>1055</v>
      </c>
      <c r="D548" s="9" t="s">
        <v>1076</v>
      </c>
      <c r="E548" s="10">
        <f t="shared" si="120"/>
        <v>3533499.715997376</v>
      </c>
      <c r="F548" s="11">
        <f t="shared" si="121"/>
        <v>1.869100572718934E-2</v>
      </c>
      <c r="G548" s="10">
        <f t="shared" si="128"/>
        <v>829276.62965048105</v>
      </c>
      <c r="H548" s="11">
        <f t="shared" si="122"/>
        <v>4.38658991935035E-3</v>
      </c>
      <c r="I548" s="11">
        <v>1.8521395338027168E-2</v>
      </c>
      <c r="J548" s="12">
        <f t="shared" si="129"/>
        <v>1.6961038916217183E-4</v>
      </c>
      <c r="K548" s="38">
        <f t="shared" si="130"/>
        <v>9.1700000000000004E-2</v>
      </c>
      <c r="L548" s="38">
        <f t="shared" si="131"/>
        <v>0</v>
      </c>
      <c r="M548" s="38">
        <f t="shared" si="132"/>
        <v>9.1700000000000004E-2</v>
      </c>
      <c r="N548" s="10">
        <f t="shared" si="133"/>
        <v>0</v>
      </c>
      <c r="O548" s="13">
        <f t="shared" si="123"/>
        <v>0</v>
      </c>
      <c r="P548" s="43">
        <f t="shared" si="134"/>
        <v>829276.62965048105</v>
      </c>
      <c r="Q548" s="44">
        <f t="shared" si="124"/>
        <v>4.38658991935035E-3</v>
      </c>
      <c r="R548" s="10">
        <v>38384010.869999997</v>
      </c>
      <c r="S548" s="10">
        <v>6964427.5499999998</v>
      </c>
      <c r="T548" s="10">
        <v>0</v>
      </c>
      <c r="U548" s="10"/>
      <c r="V548" s="10">
        <v>3522720.08</v>
      </c>
      <c r="W548" s="10">
        <v>0</v>
      </c>
      <c r="X548" s="10">
        <f t="shared" si="125"/>
        <v>3533499.715997376</v>
      </c>
      <c r="Y548" s="10">
        <f t="shared" si="126"/>
        <v>0</v>
      </c>
      <c r="Z548" s="10">
        <f t="shared" si="127"/>
        <v>829276.62965048105</v>
      </c>
      <c r="AA548" s="10"/>
      <c r="AB548" s="10"/>
      <c r="AC548" s="10"/>
      <c r="AD548" s="10"/>
      <c r="AE548" s="10"/>
      <c r="AF548" s="10"/>
      <c r="AG548" s="10"/>
      <c r="AH548" s="10"/>
      <c r="AI548" s="10"/>
    </row>
    <row r="549" spans="1:35" x14ac:dyDescent="0.55000000000000004">
      <c r="A549" s="3">
        <v>6712</v>
      </c>
      <c r="B549" s="3" t="s">
        <v>1077</v>
      </c>
      <c r="C549" s="3" t="s">
        <v>1055</v>
      </c>
      <c r="D549" s="9" t="s">
        <v>1078</v>
      </c>
      <c r="E549" s="10">
        <f t="shared" si="120"/>
        <v>392468.6327711044</v>
      </c>
      <c r="F549" s="11">
        <f t="shared" si="121"/>
        <v>2.0760249193330711E-3</v>
      </c>
      <c r="G549" s="10">
        <f t="shared" si="128"/>
        <v>92108.416920046948</v>
      </c>
      <c r="H549" s="11">
        <f t="shared" si="122"/>
        <v>4.8722204232270539E-4</v>
      </c>
      <c r="I549" s="11">
        <v>1.9595953290307794E-3</v>
      </c>
      <c r="J549" s="12">
        <f t="shared" si="129"/>
        <v>1.1642959030229178E-4</v>
      </c>
      <c r="K549" s="38">
        <f t="shared" si="130"/>
        <v>9.1700000000000004E-2</v>
      </c>
      <c r="L549" s="38">
        <f t="shared" si="131"/>
        <v>0</v>
      </c>
      <c r="M549" s="38">
        <f t="shared" si="132"/>
        <v>9.1700000000000004E-2</v>
      </c>
      <c r="N549" s="10">
        <f t="shared" si="133"/>
        <v>0</v>
      </c>
      <c r="O549" s="13">
        <f t="shared" si="123"/>
        <v>0</v>
      </c>
      <c r="P549" s="43">
        <f t="shared" si="134"/>
        <v>92108.416920046948</v>
      </c>
      <c r="Q549" s="44">
        <f t="shared" si="124"/>
        <v>4.8722204232270539E-4</v>
      </c>
      <c r="R549" s="10">
        <v>4249464.49</v>
      </c>
      <c r="S549" s="10">
        <v>1384379.15</v>
      </c>
      <c r="T549" s="10">
        <v>0</v>
      </c>
      <c r="U549" s="10"/>
      <c r="V549" s="10">
        <v>391271.33</v>
      </c>
      <c r="W549" s="10">
        <v>0</v>
      </c>
      <c r="X549" s="10">
        <f t="shared" si="125"/>
        <v>392468.6327711044</v>
      </c>
      <c r="Y549" s="10">
        <f t="shared" si="126"/>
        <v>0</v>
      </c>
      <c r="Z549" s="10">
        <f t="shared" si="127"/>
        <v>92108.416920046948</v>
      </c>
      <c r="AA549" s="10"/>
      <c r="AB549" s="10"/>
      <c r="AC549" s="10"/>
      <c r="AD549" s="10"/>
      <c r="AE549" s="10"/>
      <c r="AF549" s="10"/>
      <c r="AG549" s="10"/>
      <c r="AH549" s="10"/>
      <c r="AI549" s="10"/>
    </row>
    <row r="550" spans="1:35" x14ac:dyDescent="0.55000000000000004">
      <c r="A550" s="3">
        <v>6850</v>
      </c>
      <c r="B550" s="3" t="s">
        <v>1079</v>
      </c>
      <c r="C550" s="3" t="s">
        <v>1055</v>
      </c>
      <c r="D550" s="9" t="s">
        <v>1080</v>
      </c>
      <c r="E550" s="10">
        <f t="shared" si="120"/>
        <v>1251260.8072418137</v>
      </c>
      <c r="F550" s="11">
        <f t="shared" si="121"/>
        <v>6.6187419822001945E-3</v>
      </c>
      <c r="G550" s="10">
        <f t="shared" si="128"/>
        <v>293658.2505852399</v>
      </c>
      <c r="H550" s="11">
        <f t="shared" si="122"/>
        <v>1.5533517715242962E-3</v>
      </c>
      <c r="I550" s="11">
        <v>6.192718008073801E-3</v>
      </c>
      <c r="J550" s="12">
        <f t="shared" si="129"/>
        <v>4.2602397412639346E-4</v>
      </c>
      <c r="K550" s="38">
        <f t="shared" si="130"/>
        <v>9.1700000000000004E-2</v>
      </c>
      <c r="L550" s="38">
        <f t="shared" si="131"/>
        <v>0</v>
      </c>
      <c r="M550" s="38">
        <f t="shared" si="132"/>
        <v>9.1700000000000004E-2</v>
      </c>
      <c r="N550" s="10">
        <f t="shared" si="133"/>
        <v>0</v>
      </c>
      <c r="O550" s="13">
        <f t="shared" si="123"/>
        <v>0</v>
      </c>
      <c r="P550" s="43">
        <f t="shared" si="134"/>
        <v>293658.2505852399</v>
      </c>
      <c r="Q550" s="44">
        <f t="shared" si="124"/>
        <v>1.5533517715242962E-3</v>
      </c>
      <c r="R550" s="10">
        <v>13521534.869999999</v>
      </c>
      <c r="S550" s="10">
        <v>1441382.75</v>
      </c>
      <c r="T550" s="10">
        <v>0</v>
      </c>
      <c r="U550" s="10"/>
      <c r="V550" s="10">
        <v>1247443.5900000001</v>
      </c>
      <c r="W550" s="10">
        <v>0</v>
      </c>
      <c r="X550" s="10">
        <f t="shared" si="125"/>
        <v>1251260.8072418137</v>
      </c>
      <c r="Y550" s="10">
        <f t="shared" si="126"/>
        <v>0</v>
      </c>
      <c r="Z550" s="10">
        <f t="shared" si="127"/>
        <v>293658.2505852399</v>
      </c>
      <c r="AA550" s="10"/>
      <c r="AB550" s="10"/>
      <c r="AC550" s="10"/>
      <c r="AD550" s="10"/>
      <c r="AE550" s="10"/>
      <c r="AF550" s="10"/>
      <c r="AG550" s="10"/>
      <c r="AH550" s="10"/>
      <c r="AI550" s="10"/>
    </row>
    <row r="551" spans="1:35" x14ac:dyDescent="0.55000000000000004">
      <c r="A551" s="3">
        <v>7685</v>
      </c>
      <c r="B551" s="3" t="s">
        <v>1081</v>
      </c>
      <c r="C551" s="3" t="s">
        <v>1055</v>
      </c>
      <c r="D551" s="9" t="s">
        <v>1082</v>
      </c>
      <c r="E551" s="10">
        <f t="shared" si="120"/>
        <v>2965342.8316532732</v>
      </c>
      <c r="F551" s="11">
        <f t="shared" si="121"/>
        <v>1.5685650008285538E-2</v>
      </c>
      <c r="G551" s="10">
        <f t="shared" si="128"/>
        <v>695935.95778669266</v>
      </c>
      <c r="H551" s="11">
        <f t="shared" si="122"/>
        <v>3.6812633417961003E-3</v>
      </c>
      <c r="I551" s="11">
        <v>1.5662289797518613E-2</v>
      </c>
      <c r="J551" s="12">
        <f t="shared" si="129"/>
        <v>2.3360210766924794E-5</v>
      </c>
      <c r="K551" s="38">
        <f t="shared" si="130"/>
        <v>9.1700000000000004E-2</v>
      </c>
      <c r="L551" s="38">
        <f t="shared" si="131"/>
        <v>0</v>
      </c>
      <c r="M551" s="38">
        <f t="shared" si="132"/>
        <v>9.1700000000000004E-2</v>
      </c>
      <c r="N551" s="10">
        <f t="shared" si="133"/>
        <v>0</v>
      </c>
      <c r="O551" s="13">
        <f t="shared" si="123"/>
        <v>0</v>
      </c>
      <c r="P551" s="43">
        <f t="shared" si="134"/>
        <v>695935.95778669266</v>
      </c>
      <c r="Q551" s="44">
        <f t="shared" si="124"/>
        <v>3.6812633417961003E-3</v>
      </c>
      <c r="R551" s="10">
        <v>32064030.509999998</v>
      </c>
      <c r="S551" s="10">
        <v>9115050.8000000007</v>
      </c>
      <c r="T551" s="10">
        <v>0</v>
      </c>
      <c r="U551" s="10"/>
      <c r="V551" s="10">
        <v>2956296.47</v>
      </c>
      <c r="W551" s="10">
        <v>0</v>
      </c>
      <c r="X551" s="10">
        <f t="shared" si="125"/>
        <v>2965342.8316532732</v>
      </c>
      <c r="Y551" s="10">
        <f t="shared" si="126"/>
        <v>0</v>
      </c>
      <c r="Z551" s="10">
        <f t="shared" si="127"/>
        <v>695935.95778669266</v>
      </c>
      <c r="AA551" s="10"/>
      <c r="AB551" s="10"/>
      <c r="AC551" s="10"/>
      <c r="AD551" s="10"/>
      <c r="AE551" s="10"/>
      <c r="AF551" s="10"/>
      <c r="AG551" s="10"/>
      <c r="AH551" s="10"/>
      <c r="AI551" s="10"/>
    </row>
    <row r="552" spans="1:35" x14ac:dyDescent="0.55000000000000004">
      <c r="A552" s="3">
        <v>6689</v>
      </c>
      <c r="B552" s="3" t="s">
        <v>1083</v>
      </c>
      <c r="C552" s="3" t="s">
        <v>1055</v>
      </c>
      <c r="D552" s="9" t="s">
        <v>1084</v>
      </c>
      <c r="E552" s="10">
        <f t="shared" si="120"/>
        <v>11467895.802120714</v>
      </c>
      <c r="F552" s="11">
        <f t="shared" si="121"/>
        <v>6.0661249000764889E-2</v>
      </c>
      <c r="G552" s="10">
        <f t="shared" si="128"/>
        <v>2691399.1069279676</v>
      </c>
      <c r="H552" s="11">
        <f t="shared" si="122"/>
        <v>1.4236581340022463E-2</v>
      </c>
      <c r="I552" s="11">
        <v>6.0660412684448141E-2</v>
      </c>
      <c r="J552" s="12">
        <f t="shared" si="129"/>
        <v>8.3631631674768725E-7</v>
      </c>
      <c r="K552" s="38">
        <f t="shared" si="130"/>
        <v>9.1700000000000004E-2</v>
      </c>
      <c r="L552" s="38">
        <f t="shared" si="131"/>
        <v>0</v>
      </c>
      <c r="M552" s="38">
        <f t="shared" si="132"/>
        <v>9.1700000000000004E-2</v>
      </c>
      <c r="N552" s="10">
        <f t="shared" si="133"/>
        <v>0</v>
      </c>
      <c r="O552" s="13">
        <f t="shared" si="123"/>
        <v>0</v>
      </c>
      <c r="P552" s="43">
        <f t="shared" si="134"/>
        <v>2691399.1069279676</v>
      </c>
      <c r="Q552" s="44">
        <f t="shared" si="124"/>
        <v>1.4236581340022463E-2</v>
      </c>
      <c r="R552" s="10">
        <v>124336373.13</v>
      </c>
      <c r="S552" s="10">
        <v>18982790.559999999</v>
      </c>
      <c r="T552" s="10">
        <v>0</v>
      </c>
      <c r="U552" s="10"/>
      <c r="V552" s="10">
        <v>11432910.729999999</v>
      </c>
      <c r="W552" s="10">
        <v>0</v>
      </c>
      <c r="X552" s="10">
        <f t="shared" si="125"/>
        <v>11467895.802120714</v>
      </c>
      <c r="Y552" s="10">
        <f t="shared" si="126"/>
        <v>0</v>
      </c>
      <c r="Z552" s="10">
        <f t="shared" si="127"/>
        <v>2691399.1069279676</v>
      </c>
      <c r="AA552" s="10"/>
      <c r="AB552" s="10"/>
      <c r="AC552" s="10"/>
      <c r="AD552" s="10"/>
      <c r="AE552" s="10"/>
      <c r="AF552" s="10"/>
      <c r="AG552" s="10"/>
      <c r="AH552" s="10"/>
      <c r="AI552" s="10"/>
    </row>
    <row r="553" spans="1:35" x14ac:dyDescent="0.55000000000000004">
      <c r="A553" s="3">
        <v>6678</v>
      </c>
      <c r="B553" s="3" t="s">
        <v>1085</v>
      </c>
      <c r="C553" s="3" t="s">
        <v>1055</v>
      </c>
      <c r="D553" s="9" t="s">
        <v>1086</v>
      </c>
      <c r="E553" s="10">
        <f t="shared" si="120"/>
        <v>2045870.4302131161</v>
      </c>
      <c r="F553" s="11">
        <f t="shared" si="121"/>
        <v>1.0821955285599085E-2</v>
      </c>
      <c r="G553" s="10">
        <f t="shared" si="128"/>
        <v>480145.08884425578</v>
      </c>
      <c r="H553" s="11">
        <f t="shared" si="122"/>
        <v>2.5398034036452949E-3</v>
      </c>
      <c r="I553" s="11">
        <v>1.0393971492891741E-2</v>
      </c>
      <c r="J553" s="12">
        <f t="shared" si="129"/>
        <v>4.2798379270734405E-4</v>
      </c>
      <c r="K553" s="38">
        <f t="shared" si="130"/>
        <v>9.1700000000000004E-2</v>
      </c>
      <c r="L553" s="38">
        <f t="shared" si="131"/>
        <v>0</v>
      </c>
      <c r="M553" s="38">
        <f t="shared" si="132"/>
        <v>9.1700000000000004E-2</v>
      </c>
      <c r="N553" s="10">
        <f t="shared" si="133"/>
        <v>0</v>
      </c>
      <c r="O553" s="13">
        <f t="shared" si="123"/>
        <v>0</v>
      </c>
      <c r="P553" s="43">
        <f t="shared" si="134"/>
        <v>480145.08884425578</v>
      </c>
      <c r="Q553" s="44">
        <f t="shared" si="124"/>
        <v>2.5398034036452949E-3</v>
      </c>
      <c r="R553" s="10">
        <v>22018098.099999998</v>
      </c>
      <c r="S553" s="10">
        <v>7081205.1299999999</v>
      </c>
      <c r="T553" s="10">
        <v>0</v>
      </c>
      <c r="U553" s="10"/>
      <c r="V553" s="10">
        <v>2039629.1</v>
      </c>
      <c r="W553" s="10">
        <v>0</v>
      </c>
      <c r="X553" s="10">
        <f t="shared" si="125"/>
        <v>2045870.4302131161</v>
      </c>
      <c r="Y553" s="10">
        <f t="shared" si="126"/>
        <v>0</v>
      </c>
      <c r="Z553" s="10">
        <f t="shared" si="127"/>
        <v>480145.08884425578</v>
      </c>
      <c r="AA553" s="10"/>
      <c r="AB553" s="10"/>
      <c r="AC553" s="10"/>
      <c r="AD553" s="10"/>
      <c r="AE553" s="10"/>
      <c r="AF553" s="10"/>
      <c r="AG553" s="10"/>
      <c r="AH553" s="10"/>
      <c r="AI553" s="10"/>
    </row>
    <row r="554" spans="1:35" x14ac:dyDescent="0.55000000000000004">
      <c r="A554" s="3">
        <v>6721</v>
      </c>
      <c r="B554" s="3" t="s">
        <v>1087</v>
      </c>
      <c r="C554" s="3" t="s">
        <v>1055</v>
      </c>
      <c r="D554" s="9" t="s">
        <v>1088</v>
      </c>
      <c r="E554" s="10">
        <f t="shared" si="120"/>
        <v>4128759.4027719838</v>
      </c>
      <c r="F554" s="11">
        <f t="shared" si="121"/>
        <v>2.1839726007057445E-2</v>
      </c>
      <c r="G554" s="10">
        <f t="shared" si="128"/>
        <v>968978.05500517727</v>
      </c>
      <c r="H554" s="11">
        <f t="shared" si="122"/>
        <v>5.1255627087295353E-3</v>
      </c>
      <c r="I554" s="11">
        <v>1.955267524226462E-2</v>
      </c>
      <c r="J554" s="12">
        <f t="shared" si="129"/>
        <v>2.2870507647928251E-3</v>
      </c>
      <c r="K554" s="38">
        <f t="shared" si="130"/>
        <v>9.1700000000000004E-2</v>
      </c>
      <c r="L554" s="38">
        <f t="shared" si="131"/>
        <v>0</v>
      </c>
      <c r="M554" s="38">
        <f t="shared" si="132"/>
        <v>9.1700000000000004E-2</v>
      </c>
      <c r="N554" s="10">
        <f t="shared" si="133"/>
        <v>0</v>
      </c>
      <c r="O554" s="13">
        <f t="shared" si="123"/>
        <v>0</v>
      </c>
      <c r="P554" s="43">
        <f t="shared" si="134"/>
        <v>968978.05500517727</v>
      </c>
      <c r="Q554" s="44">
        <f t="shared" si="124"/>
        <v>5.1255627087295353E-3</v>
      </c>
      <c r="R554" s="10">
        <v>44527399.769999996</v>
      </c>
      <c r="S554" s="10">
        <v>12257145.68</v>
      </c>
      <c r="T554" s="10">
        <v>0</v>
      </c>
      <c r="U554" s="10"/>
      <c r="V554" s="10">
        <v>4116163.8099999996</v>
      </c>
      <c r="W554" s="10">
        <v>0</v>
      </c>
      <c r="X554" s="10">
        <f t="shared" si="125"/>
        <v>4128759.4027719838</v>
      </c>
      <c r="Y554" s="10">
        <f t="shared" si="126"/>
        <v>0</v>
      </c>
      <c r="Z554" s="10">
        <f t="shared" si="127"/>
        <v>968978.05500517727</v>
      </c>
      <c r="AA554" s="10"/>
      <c r="AB554" s="10"/>
      <c r="AC554" s="10"/>
      <c r="AD554" s="10"/>
      <c r="AE554" s="10"/>
      <c r="AF554" s="10"/>
      <c r="AG554" s="10"/>
      <c r="AH554" s="10"/>
      <c r="AI554" s="10"/>
    </row>
    <row r="555" spans="1:35" x14ac:dyDescent="0.55000000000000004">
      <c r="A555" s="3">
        <v>6872</v>
      </c>
      <c r="B555" s="3" t="s">
        <v>1089</v>
      </c>
      <c r="C555" s="3" t="s">
        <v>1055</v>
      </c>
      <c r="D555" s="9" t="s">
        <v>1090</v>
      </c>
      <c r="E555" s="10">
        <f t="shared" si="120"/>
        <v>14229380.343957691</v>
      </c>
      <c r="F555" s="11">
        <f t="shared" si="121"/>
        <v>7.5268558335853025E-2</v>
      </c>
      <c r="G555" s="10">
        <f t="shared" si="128"/>
        <v>3339491.5868335674</v>
      </c>
      <c r="H555" s="11">
        <f t="shared" si="122"/>
        <v>1.7664769037002287E-2</v>
      </c>
      <c r="I555" s="11">
        <v>7.3053041056598433E-2</v>
      </c>
      <c r="J555" s="12">
        <f t="shared" si="129"/>
        <v>2.2155172792545919E-3</v>
      </c>
      <c r="K555" s="38">
        <f t="shared" si="130"/>
        <v>9.1700000000000004E-2</v>
      </c>
      <c r="L555" s="38">
        <f t="shared" si="131"/>
        <v>0</v>
      </c>
      <c r="M555" s="38">
        <f t="shared" si="132"/>
        <v>9.1700000000000004E-2</v>
      </c>
      <c r="N555" s="10">
        <f t="shared" si="133"/>
        <v>0</v>
      </c>
      <c r="O555" s="13">
        <f t="shared" si="123"/>
        <v>0</v>
      </c>
      <c r="P555" s="43">
        <f t="shared" si="134"/>
        <v>3339491.5868335674</v>
      </c>
      <c r="Q555" s="44">
        <f t="shared" si="124"/>
        <v>1.7664769037002287E-2</v>
      </c>
      <c r="R555" s="10">
        <v>154259029.28</v>
      </c>
      <c r="S555" s="10">
        <v>21458509.920000002</v>
      </c>
      <c r="T555" s="10">
        <v>0</v>
      </c>
      <c r="U555" s="10"/>
      <c r="V555" s="10">
        <v>14185970.82</v>
      </c>
      <c r="W555" s="10">
        <v>0</v>
      </c>
      <c r="X555" s="10">
        <f t="shared" si="125"/>
        <v>14229380.343957691</v>
      </c>
      <c r="Y555" s="10">
        <f t="shared" si="126"/>
        <v>0</v>
      </c>
      <c r="Z555" s="10">
        <f t="shared" si="127"/>
        <v>3339491.5868335674</v>
      </c>
      <c r="AA555" s="10"/>
      <c r="AB555" s="10"/>
      <c r="AC555" s="10"/>
      <c r="AD555" s="10"/>
      <c r="AE555" s="10"/>
      <c r="AF555" s="10"/>
      <c r="AG555" s="10"/>
      <c r="AH555" s="10"/>
      <c r="AI555" s="10"/>
    </row>
    <row r="556" spans="1:35" x14ac:dyDescent="0.55000000000000004">
      <c r="A556" s="3">
        <v>6514</v>
      </c>
      <c r="B556" s="3" t="s">
        <v>1091</v>
      </c>
      <c r="C556" s="3" t="s">
        <v>1055</v>
      </c>
      <c r="D556" s="9" t="s">
        <v>1092</v>
      </c>
      <c r="E556" s="10">
        <f t="shared" si="120"/>
        <v>253014.4804458709</v>
      </c>
      <c r="F556" s="11">
        <f t="shared" si="121"/>
        <v>1.3383601197604058E-3</v>
      </c>
      <c r="G556" s="10">
        <f t="shared" si="128"/>
        <v>59379.938435256176</v>
      </c>
      <c r="H556" s="11">
        <f t="shared" si="122"/>
        <v>3.1409957791952113E-4</v>
      </c>
      <c r="I556" s="11">
        <v>1.434497462250658E-3</v>
      </c>
      <c r="J556" s="12">
        <f t="shared" si="129"/>
        <v>-9.6137342490252133E-5</v>
      </c>
      <c r="K556" s="38">
        <f t="shared" si="130"/>
        <v>9.1700000000000004E-2</v>
      </c>
      <c r="L556" s="38">
        <f t="shared" si="131"/>
        <v>0</v>
      </c>
      <c r="M556" s="38">
        <f t="shared" si="132"/>
        <v>9.1700000000000004E-2</v>
      </c>
      <c r="N556" s="10">
        <f t="shared" si="133"/>
        <v>0</v>
      </c>
      <c r="O556" s="13">
        <f t="shared" si="123"/>
        <v>0</v>
      </c>
      <c r="P556" s="43">
        <f t="shared" si="134"/>
        <v>59379.938435256176</v>
      </c>
      <c r="Q556" s="44">
        <f t="shared" si="124"/>
        <v>3.1409957791952113E-4</v>
      </c>
      <c r="R556" s="10">
        <v>2750732.3</v>
      </c>
      <c r="S556" s="10">
        <v>1424408.89</v>
      </c>
      <c r="T556" s="10">
        <v>0</v>
      </c>
      <c r="U556" s="10"/>
      <c r="V556" s="10">
        <v>252242.61</v>
      </c>
      <c r="W556" s="10">
        <v>0</v>
      </c>
      <c r="X556" s="10">
        <f t="shared" si="125"/>
        <v>253014.4804458709</v>
      </c>
      <c r="Y556" s="10">
        <f t="shared" si="126"/>
        <v>0</v>
      </c>
      <c r="Z556" s="10">
        <f t="shared" si="127"/>
        <v>59379.938435256176</v>
      </c>
      <c r="AA556" s="10"/>
      <c r="AB556" s="10"/>
      <c r="AC556" s="10"/>
      <c r="AD556" s="10"/>
      <c r="AE556" s="10"/>
      <c r="AF556" s="10"/>
      <c r="AG556" s="10"/>
      <c r="AH556" s="10"/>
      <c r="AI556" s="10"/>
    </row>
    <row r="557" spans="1:35" x14ac:dyDescent="0.55000000000000004">
      <c r="A557" s="3">
        <v>6439</v>
      </c>
      <c r="B557" s="3" t="s">
        <v>1093</v>
      </c>
      <c r="C557" s="3" t="s">
        <v>1055</v>
      </c>
      <c r="D557" s="9" t="s">
        <v>1094</v>
      </c>
      <c r="E557" s="10">
        <f t="shared" si="120"/>
        <v>1431831.7845301416</v>
      </c>
      <c r="F557" s="11">
        <f t="shared" si="121"/>
        <v>7.5739007318614097E-3</v>
      </c>
      <c r="G557" s="10">
        <f t="shared" si="128"/>
        <v>336036.43184854055</v>
      </c>
      <c r="H557" s="11">
        <f t="shared" si="122"/>
        <v>1.7775178653021309E-3</v>
      </c>
      <c r="I557" s="11">
        <v>6.1460377814449921E-3</v>
      </c>
      <c r="J557" s="12">
        <f t="shared" si="129"/>
        <v>1.4278629504164177E-3</v>
      </c>
      <c r="K557" s="38">
        <f t="shared" si="130"/>
        <v>9.1700000000000004E-2</v>
      </c>
      <c r="L557" s="38">
        <f t="shared" si="131"/>
        <v>0</v>
      </c>
      <c r="M557" s="38">
        <f t="shared" si="132"/>
        <v>9.1700000000000004E-2</v>
      </c>
      <c r="N557" s="10">
        <f t="shared" si="133"/>
        <v>0</v>
      </c>
      <c r="O557" s="13">
        <f t="shared" si="123"/>
        <v>0</v>
      </c>
      <c r="P557" s="43">
        <f t="shared" si="134"/>
        <v>336036.43184854055</v>
      </c>
      <c r="Q557" s="44">
        <f t="shared" si="124"/>
        <v>1.7775178653021309E-3</v>
      </c>
      <c r="R557" s="10">
        <v>15505268.630000001</v>
      </c>
      <c r="S557" s="10">
        <v>2353377.16</v>
      </c>
      <c r="T557" s="10">
        <v>0</v>
      </c>
      <c r="U557" s="10"/>
      <c r="V557" s="10">
        <v>1427463.7000000002</v>
      </c>
      <c r="W557" s="10">
        <v>0</v>
      </c>
      <c r="X557" s="10">
        <f t="shared" si="125"/>
        <v>1431831.7845301416</v>
      </c>
      <c r="Y557" s="10">
        <f t="shared" si="126"/>
        <v>0</v>
      </c>
      <c r="Z557" s="10">
        <f t="shared" si="127"/>
        <v>336036.43184854055</v>
      </c>
      <c r="AA557" s="10"/>
      <c r="AB557" s="10"/>
      <c r="AC557" s="10"/>
      <c r="AD557" s="10"/>
      <c r="AE557" s="10"/>
      <c r="AF557" s="10"/>
      <c r="AG557" s="10"/>
      <c r="AH557" s="10"/>
      <c r="AI557" s="10"/>
    </row>
    <row r="558" spans="1:35" x14ac:dyDescent="0.55000000000000004">
      <c r="A558" s="3">
        <v>6652</v>
      </c>
      <c r="B558" s="3" t="s">
        <v>1095</v>
      </c>
      <c r="C558" s="3" t="s">
        <v>1055</v>
      </c>
      <c r="D558" s="9" t="s">
        <v>1096</v>
      </c>
      <c r="E558" s="10">
        <f t="shared" si="120"/>
        <v>47514.923621692986</v>
      </c>
      <c r="F558" s="11">
        <f t="shared" si="121"/>
        <v>2.5133770508577766E-4</v>
      </c>
      <c r="G558" s="10">
        <f t="shared" si="128"/>
        <v>11151.271794562908</v>
      </c>
      <c r="H558" s="11">
        <f t="shared" si="122"/>
        <v>5.8986416224682962E-5</v>
      </c>
      <c r="I558" s="11">
        <v>2.3440008241961937E-4</v>
      </c>
      <c r="J558" s="12">
        <f t="shared" si="129"/>
        <v>1.6937622666158289E-5</v>
      </c>
      <c r="K558" s="38">
        <f t="shared" si="130"/>
        <v>9.1700000000000004E-2</v>
      </c>
      <c r="L558" s="38">
        <f t="shared" si="131"/>
        <v>0</v>
      </c>
      <c r="M558" s="38">
        <f t="shared" si="132"/>
        <v>9.1700000000000004E-2</v>
      </c>
      <c r="N558" s="10">
        <f t="shared" si="133"/>
        <v>0</v>
      </c>
      <c r="O558" s="13">
        <f t="shared" si="123"/>
        <v>0</v>
      </c>
      <c r="P558" s="43">
        <f t="shared" si="134"/>
        <v>11151.271794562908</v>
      </c>
      <c r="Q558" s="44">
        <f t="shared" si="124"/>
        <v>5.8986416224682962E-5</v>
      </c>
      <c r="R558" s="10">
        <v>516574.87</v>
      </c>
      <c r="S558" s="10">
        <v>60343.96</v>
      </c>
      <c r="T558" s="10">
        <v>0</v>
      </c>
      <c r="U558" s="10"/>
      <c r="V558" s="10">
        <v>47369.97</v>
      </c>
      <c r="W558" s="10">
        <v>0</v>
      </c>
      <c r="X558" s="10">
        <f t="shared" si="125"/>
        <v>47514.923621692986</v>
      </c>
      <c r="Y558" s="10">
        <f t="shared" si="126"/>
        <v>0</v>
      </c>
      <c r="Z558" s="10">
        <f t="shared" si="127"/>
        <v>11151.271794562908</v>
      </c>
      <c r="AA558" s="10"/>
      <c r="AB558" s="10"/>
      <c r="AC558" s="10"/>
      <c r="AD558" s="10"/>
      <c r="AE558" s="10"/>
      <c r="AF558" s="10"/>
      <c r="AG558" s="10"/>
      <c r="AH558" s="10"/>
      <c r="AI558" s="10"/>
    </row>
    <row r="559" spans="1:35" x14ac:dyDescent="0.55000000000000004">
      <c r="A559" s="3">
        <v>6655</v>
      </c>
      <c r="B559" s="3" t="s">
        <v>1097</v>
      </c>
      <c r="C559" s="3" t="s">
        <v>1055</v>
      </c>
      <c r="D559" s="9" t="s">
        <v>1098</v>
      </c>
      <c r="E559" s="10">
        <f t="shared" si="120"/>
        <v>322280.29945279518</v>
      </c>
      <c r="F559" s="11">
        <f t="shared" si="121"/>
        <v>1.7047526268534625E-3</v>
      </c>
      <c r="G559" s="10">
        <f t="shared" si="128"/>
        <v>75635.925290438099</v>
      </c>
      <c r="H559" s="11">
        <f t="shared" si="122"/>
        <v>4.0008819199403986E-4</v>
      </c>
      <c r="I559" s="11">
        <v>1.4045745084292037E-3</v>
      </c>
      <c r="J559" s="12">
        <f t="shared" si="129"/>
        <v>3.001781184242588E-4</v>
      </c>
      <c r="K559" s="38">
        <f t="shared" si="130"/>
        <v>9.1700000000000004E-2</v>
      </c>
      <c r="L559" s="38">
        <f t="shared" si="131"/>
        <v>0</v>
      </c>
      <c r="M559" s="38">
        <f t="shared" si="132"/>
        <v>9.1700000000000004E-2</v>
      </c>
      <c r="N559" s="10">
        <f t="shared" si="133"/>
        <v>0</v>
      </c>
      <c r="O559" s="13">
        <f t="shared" si="123"/>
        <v>0</v>
      </c>
      <c r="P559" s="43">
        <f t="shared" si="134"/>
        <v>75635.925290438099</v>
      </c>
      <c r="Q559" s="44">
        <f t="shared" si="124"/>
        <v>4.0008819199403986E-4</v>
      </c>
      <c r="R559" s="10">
        <v>3486699.74</v>
      </c>
      <c r="S559" s="10">
        <v>1025235.18</v>
      </c>
      <c r="T559" s="10">
        <v>0</v>
      </c>
      <c r="U559" s="10"/>
      <c r="V559" s="10">
        <v>321297.12</v>
      </c>
      <c r="W559" s="10">
        <v>0</v>
      </c>
      <c r="X559" s="10">
        <f t="shared" si="125"/>
        <v>322280.29945279518</v>
      </c>
      <c r="Y559" s="10">
        <f t="shared" si="126"/>
        <v>0</v>
      </c>
      <c r="Z559" s="10">
        <f t="shared" si="127"/>
        <v>75635.925290438099</v>
      </c>
    </row>
    <row r="560" spans="1:35" x14ac:dyDescent="0.55000000000000004">
      <c r="A560" s="3">
        <v>6764</v>
      </c>
      <c r="B560" s="3" t="s">
        <v>1099</v>
      </c>
      <c r="C560" s="3" t="s">
        <v>1055</v>
      </c>
      <c r="D560" s="9" t="s">
        <v>1100</v>
      </c>
      <c r="E560" s="10">
        <f t="shared" si="120"/>
        <v>1949390.1882553308</v>
      </c>
      <c r="F560" s="11">
        <f t="shared" si="121"/>
        <v>1.0311607783141576E-2</v>
      </c>
      <c r="G560" s="10">
        <f t="shared" si="128"/>
        <v>457502.15229146997</v>
      </c>
      <c r="H560" s="11">
        <f t="shared" si="122"/>
        <v>2.4200300087664321E-3</v>
      </c>
      <c r="I560" s="11">
        <v>1.077834457510184E-2</v>
      </c>
      <c r="J560" s="12">
        <f t="shared" si="129"/>
        <v>-4.6673679196026358E-4</v>
      </c>
      <c r="K560" s="38">
        <f t="shared" si="130"/>
        <v>9.1700000000000004E-2</v>
      </c>
      <c r="L560" s="38">
        <f t="shared" si="131"/>
        <v>0</v>
      </c>
      <c r="M560" s="38">
        <f t="shared" si="132"/>
        <v>9.1700000000000004E-2</v>
      </c>
      <c r="N560" s="10">
        <f t="shared" si="133"/>
        <v>0</v>
      </c>
      <c r="O560" s="13">
        <f t="shared" si="123"/>
        <v>0</v>
      </c>
      <c r="P560" s="43">
        <f t="shared" si="134"/>
        <v>457502.15229146997</v>
      </c>
      <c r="Q560" s="44">
        <f t="shared" si="124"/>
        <v>2.4200300087664321E-3</v>
      </c>
      <c r="R560" s="10">
        <v>21165947.290000003</v>
      </c>
      <c r="S560" s="10">
        <v>6314508.9900000002</v>
      </c>
      <c r="T560" s="10">
        <v>0</v>
      </c>
      <c r="U560" s="10"/>
      <c r="V560" s="10">
        <v>1943443.19</v>
      </c>
      <c r="W560" s="10">
        <v>0</v>
      </c>
      <c r="X560" s="10">
        <f t="shared" si="125"/>
        <v>1949390.1882553308</v>
      </c>
      <c r="Y560" s="10">
        <f t="shared" si="126"/>
        <v>0</v>
      </c>
      <c r="Z560" s="10">
        <f t="shared" si="127"/>
        <v>457502.15229146997</v>
      </c>
    </row>
    <row r="561" spans="1:28" x14ac:dyDescent="0.55000000000000004">
      <c r="A561" s="3">
        <v>6653</v>
      </c>
      <c r="B561" s="3" t="s">
        <v>1101</v>
      </c>
      <c r="C561" s="3" t="s">
        <v>1055</v>
      </c>
      <c r="D561" s="9" t="s">
        <v>1102</v>
      </c>
      <c r="E561" s="10">
        <f t="shared" si="120"/>
        <v>261558.34518601865</v>
      </c>
      <c r="F561" s="11">
        <f t="shared" si="121"/>
        <v>1.3835542438938946E-3</v>
      </c>
      <c r="G561" s="10">
        <f t="shared" si="128"/>
        <v>61385.097038728542</v>
      </c>
      <c r="H561" s="11">
        <f t="shared" si="122"/>
        <v>3.2470618155719714E-4</v>
      </c>
      <c r="I561" s="11">
        <v>1.3956536865664122E-3</v>
      </c>
      <c r="J561" s="12">
        <f t="shared" si="129"/>
        <v>-1.2099442672517573E-5</v>
      </c>
      <c r="K561" s="38">
        <f t="shared" si="130"/>
        <v>9.1700000000000004E-2</v>
      </c>
      <c r="L561" s="38">
        <f t="shared" si="131"/>
        <v>0</v>
      </c>
      <c r="M561" s="38">
        <f t="shared" si="132"/>
        <v>9.1700000000000004E-2</v>
      </c>
      <c r="N561" s="10">
        <f t="shared" si="133"/>
        <v>0</v>
      </c>
      <c r="O561" s="13">
        <f t="shared" si="123"/>
        <v>0</v>
      </c>
      <c r="P561" s="43">
        <f t="shared" si="134"/>
        <v>61385.097038728542</v>
      </c>
      <c r="Q561" s="44">
        <f t="shared" si="124"/>
        <v>3.2470618155719714E-4</v>
      </c>
      <c r="R561" s="10">
        <v>2843622.28</v>
      </c>
      <c r="S561" s="10">
        <v>1276146.68</v>
      </c>
      <c r="T561" s="10">
        <v>0</v>
      </c>
      <c r="U561" s="10"/>
      <c r="V561" s="10">
        <v>260760.41</v>
      </c>
      <c r="W561" s="10">
        <v>0</v>
      </c>
      <c r="X561" s="10">
        <f t="shared" si="125"/>
        <v>261558.34518601865</v>
      </c>
      <c r="Y561" s="10">
        <f t="shared" si="126"/>
        <v>0</v>
      </c>
      <c r="Z561" s="10">
        <f t="shared" si="127"/>
        <v>61385.097038728542</v>
      </c>
    </row>
    <row r="562" spans="1:28" x14ac:dyDescent="0.55000000000000004">
      <c r="A562" s="3">
        <v>6769</v>
      </c>
      <c r="B562" s="3" t="s">
        <v>1103</v>
      </c>
      <c r="C562" s="3" t="s">
        <v>1055</v>
      </c>
      <c r="D562" s="9" t="s">
        <v>1104</v>
      </c>
      <c r="E562" s="10">
        <f t="shared" si="120"/>
        <v>2074553.373173154</v>
      </c>
      <c r="F562" s="11">
        <f t="shared" si="121"/>
        <v>1.0973678249863535E-2</v>
      </c>
      <c r="G562" s="10">
        <f t="shared" si="128"/>
        <v>486876.6853288032</v>
      </c>
      <c r="H562" s="11">
        <f t="shared" si="122"/>
        <v>2.5754112481503255E-3</v>
      </c>
      <c r="I562" s="11">
        <v>1.0672416786236118E-2</v>
      </c>
      <c r="J562" s="12">
        <f t="shared" si="129"/>
        <v>3.0126146362741656E-4</v>
      </c>
      <c r="K562" s="38">
        <f t="shared" si="130"/>
        <v>9.1700000000000004E-2</v>
      </c>
      <c r="L562" s="38">
        <f t="shared" si="131"/>
        <v>0</v>
      </c>
      <c r="M562" s="38">
        <f t="shared" si="132"/>
        <v>9.1700000000000004E-2</v>
      </c>
      <c r="N562" s="10">
        <f t="shared" si="133"/>
        <v>0</v>
      </c>
      <c r="O562" s="13">
        <f t="shared" si="123"/>
        <v>0</v>
      </c>
      <c r="P562" s="43">
        <f t="shared" si="134"/>
        <v>486876.6853288032</v>
      </c>
      <c r="Q562" s="44">
        <f t="shared" si="124"/>
        <v>2.5754112481503255E-3</v>
      </c>
      <c r="R562" s="10">
        <v>22554056.369999997</v>
      </c>
      <c r="S562" s="10">
        <v>4116236.68</v>
      </c>
      <c r="T562" s="10">
        <v>0</v>
      </c>
      <c r="U562" s="10"/>
      <c r="V562" s="10">
        <v>2068224.54</v>
      </c>
      <c r="W562" s="10">
        <v>0</v>
      </c>
      <c r="X562" s="10">
        <f t="shared" si="125"/>
        <v>2074553.373173154</v>
      </c>
      <c r="Y562" s="10">
        <f t="shared" si="126"/>
        <v>0</v>
      </c>
      <c r="Z562" s="10">
        <f t="shared" si="127"/>
        <v>486876.6853288032</v>
      </c>
    </row>
    <row r="563" spans="1:28" x14ac:dyDescent="0.55000000000000004">
      <c r="A563" s="3">
        <v>6623</v>
      </c>
      <c r="B563" s="3" t="s">
        <v>1105</v>
      </c>
      <c r="C563" s="3" t="s">
        <v>1055</v>
      </c>
      <c r="D563" s="9" t="s">
        <v>1106</v>
      </c>
      <c r="E563" s="10">
        <f t="shared" si="120"/>
        <v>216847.90719945697</v>
      </c>
      <c r="F563" s="11">
        <f t="shared" si="121"/>
        <v>1.1470513092287121E-3</v>
      </c>
      <c r="G563" s="10">
        <f t="shared" si="128"/>
        <v>50892.009645561127</v>
      </c>
      <c r="H563" s="11">
        <f t="shared" si="122"/>
        <v>2.69201335844699E-4</v>
      </c>
      <c r="I563" s="11">
        <v>1.1857203771570627E-3</v>
      </c>
      <c r="J563" s="12">
        <f t="shared" si="129"/>
        <v>-3.8669067928350518E-5</v>
      </c>
      <c r="K563" s="38">
        <f t="shared" si="130"/>
        <v>9.1700000000000004E-2</v>
      </c>
      <c r="L563" s="38">
        <f t="shared" si="131"/>
        <v>0</v>
      </c>
      <c r="M563" s="38">
        <f t="shared" si="132"/>
        <v>9.1700000000000004E-2</v>
      </c>
      <c r="N563" s="10">
        <f t="shared" si="133"/>
        <v>0</v>
      </c>
      <c r="O563" s="13">
        <f t="shared" si="123"/>
        <v>0</v>
      </c>
      <c r="P563" s="43">
        <f t="shared" si="134"/>
        <v>50892.009645561127</v>
      </c>
      <c r="Q563" s="44">
        <f t="shared" si="124"/>
        <v>2.69201335844699E-4</v>
      </c>
      <c r="R563" s="10">
        <v>2313425.0099999998</v>
      </c>
      <c r="S563" s="10">
        <v>778668.27</v>
      </c>
      <c r="T563" s="10">
        <v>0</v>
      </c>
      <c r="U563" s="10"/>
      <c r="V563" s="10">
        <v>216186.37000000002</v>
      </c>
      <c r="W563" s="10">
        <v>0</v>
      </c>
      <c r="X563" s="10">
        <f t="shared" si="125"/>
        <v>216847.90719945697</v>
      </c>
      <c r="Y563" s="10">
        <f t="shared" si="126"/>
        <v>0</v>
      </c>
      <c r="Z563" s="10">
        <f t="shared" si="127"/>
        <v>50892.009645561127</v>
      </c>
    </row>
    <row r="564" spans="1:28" x14ac:dyDescent="0.55000000000000004">
      <c r="A564" s="3">
        <v>6651</v>
      </c>
      <c r="B564" s="3" t="s">
        <v>1107</v>
      </c>
      <c r="C564" s="3" t="s">
        <v>1055</v>
      </c>
      <c r="D564" s="9" t="s">
        <v>1108</v>
      </c>
      <c r="E564" s="10">
        <f t="shared" si="120"/>
        <v>188432.62077834478</v>
      </c>
      <c r="F564" s="11">
        <f t="shared" si="121"/>
        <v>9.9674415656864166E-4</v>
      </c>
      <c r="G564" s="10">
        <f t="shared" si="128"/>
        <v>44223.229442418611</v>
      </c>
      <c r="H564" s="11">
        <f t="shared" si="122"/>
        <v>2.339257679973359E-4</v>
      </c>
      <c r="I564" s="11">
        <v>1.1133856903046923E-3</v>
      </c>
      <c r="J564" s="12">
        <f t="shared" si="129"/>
        <v>-1.1664153373605059E-4</v>
      </c>
      <c r="K564" s="38">
        <f t="shared" si="130"/>
        <v>9.1700000000000004E-2</v>
      </c>
      <c r="L564" s="38">
        <f t="shared" si="131"/>
        <v>0</v>
      </c>
      <c r="M564" s="38">
        <f t="shared" si="132"/>
        <v>9.1700000000000004E-2</v>
      </c>
      <c r="N564" s="10">
        <f t="shared" si="133"/>
        <v>0</v>
      </c>
      <c r="O564" s="13">
        <f t="shared" si="123"/>
        <v>0</v>
      </c>
      <c r="P564" s="43">
        <f t="shared" si="134"/>
        <v>44223.229442418611</v>
      </c>
      <c r="Q564" s="44">
        <f t="shared" si="124"/>
        <v>2.339257679973359E-4</v>
      </c>
      <c r="R564" s="10">
        <v>2048612.36</v>
      </c>
      <c r="S564" s="10">
        <v>133372.57999999999</v>
      </c>
      <c r="T564" s="10">
        <v>0</v>
      </c>
      <c r="U564" s="10"/>
      <c r="V564" s="10">
        <v>187857.77</v>
      </c>
      <c r="W564" s="10">
        <v>0</v>
      </c>
      <c r="X564" s="10">
        <f t="shared" si="125"/>
        <v>188432.62077834478</v>
      </c>
      <c r="Y564" s="10">
        <f t="shared" si="126"/>
        <v>0</v>
      </c>
      <c r="Z564" s="10">
        <f t="shared" si="127"/>
        <v>44223.229442418611</v>
      </c>
    </row>
    <row r="565" spans="1:28" x14ac:dyDescent="0.55000000000000004">
      <c r="A565" s="3">
        <v>6529</v>
      </c>
      <c r="B565" s="3" t="s">
        <v>1109</v>
      </c>
      <c r="C565" s="3" t="s">
        <v>1055</v>
      </c>
      <c r="D565" s="9" t="s">
        <v>1110</v>
      </c>
      <c r="E565" s="10">
        <f t="shared" si="120"/>
        <v>178886.04707725768</v>
      </c>
      <c r="F565" s="11">
        <f t="shared" si="121"/>
        <v>9.4624604476344835E-4</v>
      </c>
      <c r="G565" s="10">
        <f t="shared" si="128"/>
        <v>41982.745191717942</v>
      </c>
      <c r="H565" s="11">
        <f t="shared" si="122"/>
        <v>2.2207437212147591E-4</v>
      </c>
      <c r="I565" s="11">
        <v>9.9887246362769227E-4</v>
      </c>
      <c r="J565" s="12">
        <f t="shared" si="129"/>
        <v>-5.2626418864243915E-5</v>
      </c>
      <c r="K565" s="38">
        <f t="shared" si="130"/>
        <v>9.1700000000000004E-2</v>
      </c>
      <c r="L565" s="38">
        <f t="shared" si="131"/>
        <v>0</v>
      </c>
      <c r="M565" s="38">
        <f t="shared" si="132"/>
        <v>9.1700000000000004E-2</v>
      </c>
      <c r="N565" s="10">
        <f t="shared" si="133"/>
        <v>0</v>
      </c>
      <c r="O565" s="13">
        <f t="shared" si="123"/>
        <v>0</v>
      </c>
      <c r="P565" s="43">
        <f t="shared" si="134"/>
        <v>41982.745191717942</v>
      </c>
      <c r="Q565" s="44">
        <f t="shared" si="124"/>
        <v>2.2207437212147591E-4</v>
      </c>
      <c r="R565" s="10">
        <v>1923185.26</v>
      </c>
      <c r="S565" s="10">
        <v>938672</v>
      </c>
      <c r="T565" s="10">
        <v>0</v>
      </c>
      <c r="U565" s="10"/>
      <c r="V565" s="10">
        <v>178340.31999999998</v>
      </c>
      <c r="W565" s="10">
        <v>0</v>
      </c>
      <c r="X565" s="10">
        <f t="shared" si="125"/>
        <v>178886.04707725768</v>
      </c>
      <c r="Y565" s="10">
        <f t="shared" si="126"/>
        <v>0</v>
      </c>
      <c r="Z565" s="10">
        <f t="shared" si="127"/>
        <v>41982.745191717942</v>
      </c>
    </row>
    <row r="566" spans="1:28" x14ac:dyDescent="0.55000000000000004">
      <c r="A566" s="3">
        <v>6552</v>
      </c>
      <c r="B566" s="3" t="s">
        <v>1111</v>
      </c>
      <c r="C566" s="3" t="s">
        <v>1055</v>
      </c>
      <c r="D566" s="9" t="s">
        <v>1112</v>
      </c>
      <c r="E566" s="10">
        <f t="shared" si="120"/>
        <v>403809.21946173615</v>
      </c>
      <c r="F566" s="11">
        <f t="shared" si="121"/>
        <v>2.1360127466490426E-3</v>
      </c>
      <c r="G566" s="10">
        <f t="shared" si="128"/>
        <v>94769.937866684893</v>
      </c>
      <c r="H566" s="11">
        <f t="shared" si="122"/>
        <v>5.0130057840731997E-4</v>
      </c>
      <c r="I566" s="11">
        <v>2.1598996835397143E-3</v>
      </c>
      <c r="J566" s="12">
        <f t="shared" si="129"/>
        <v>-2.3886936890671687E-5</v>
      </c>
      <c r="K566" s="38">
        <f t="shared" si="130"/>
        <v>9.1700000000000004E-2</v>
      </c>
      <c r="L566" s="38">
        <f t="shared" si="131"/>
        <v>0</v>
      </c>
      <c r="M566" s="38">
        <f t="shared" si="132"/>
        <v>9.1700000000000004E-2</v>
      </c>
      <c r="N566" s="10">
        <f t="shared" si="133"/>
        <v>0</v>
      </c>
      <c r="O566" s="13">
        <f t="shared" si="123"/>
        <v>0</v>
      </c>
      <c r="P566" s="43">
        <f t="shared" si="134"/>
        <v>94769.937866684893</v>
      </c>
      <c r="Q566" s="44">
        <f t="shared" si="124"/>
        <v>5.0130057840731997E-4</v>
      </c>
      <c r="R566" s="10">
        <v>4386833.55</v>
      </c>
      <c r="S566" s="10">
        <v>777333.13</v>
      </c>
      <c r="T566" s="10">
        <v>0</v>
      </c>
      <c r="U566" s="10"/>
      <c r="V566" s="10">
        <v>402577.32000000007</v>
      </c>
      <c r="W566" s="10">
        <v>0</v>
      </c>
      <c r="X566" s="10">
        <f t="shared" si="125"/>
        <v>403809.21946173615</v>
      </c>
      <c r="Y566" s="10">
        <f t="shared" si="126"/>
        <v>0</v>
      </c>
      <c r="Z566" s="10">
        <f t="shared" si="127"/>
        <v>94769.937866684893</v>
      </c>
      <c r="AB566" s="10"/>
    </row>
    <row r="567" spans="1:28" x14ac:dyDescent="0.55000000000000004">
      <c r="A567" s="3">
        <v>6457</v>
      </c>
      <c r="B567" s="3" t="s">
        <v>1113</v>
      </c>
      <c r="C567" s="3" t="s">
        <v>1055</v>
      </c>
      <c r="D567" s="9" t="s">
        <v>1114</v>
      </c>
      <c r="E567" s="10">
        <f t="shared" si="120"/>
        <v>1948880.613697899</v>
      </c>
      <c r="F567" s="11">
        <f t="shared" si="121"/>
        <v>1.0308912307908265E-2</v>
      </c>
      <c r="G567" s="10">
        <f t="shared" si="128"/>
        <v>457382.56029896764</v>
      </c>
      <c r="H567" s="11">
        <f t="shared" si="122"/>
        <v>2.4193974080033227E-3</v>
      </c>
      <c r="I567" s="11">
        <v>9.9300290509127063E-3</v>
      </c>
      <c r="J567" s="12">
        <f t="shared" si="129"/>
        <v>3.7888325699555851E-4</v>
      </c>
      <c r="K567" s="38">
        <f t="shared" si="130"/>
        <v>9.1700000000000004E-2</v>
      </c>
      <c r="L567" s="38">
        <f t="shared" si="131"/>
        <v>0</v>
      </c>
      <c r="M567" s="38">
        <f t="shared" si="132"/>
        <v>9.1700000000000004E-2</v>
      </c>
      <c r="N567" s="10">
        <f t="shared" si="133"/>
        <v>0</v>
      </c>
      <c r="O567" s="13">
        <f t="shared" si="123"/>
        <v>0</v>
      </c>
      <c r="P567" s="43">
        <f t="shared" si="134"/>
        <v>457382.56029896764</v>
      </c>
      <c r="Q567" s="44">
        <f t="shared" si="124"/>
        <v>2.4193974080033227E-3</v>
      </c>
      <c r="R567" s="10">
        <v>21060100.629999999</v>
      </c>
      <c r="S567" s="10">
        <v>3661356.74</v>
      </c>
      <c r="T567" s="10">
        <v>0</v>
      </c>
      <c r="U567" s="10"/>
      <c r="V567" s="10">
        <v>1942935.17</v>
      </c>
      <c r="W567" s="10">
        <v>0</v>
      </c>
      <c r="X567" s="10">
        <f t="shared" si="125"/>
        <v>1948880.613697899</v>
      </c>
      <c r="Y567" s="10">
        <f t="shared" si="126"/>
        <v>0</v>
      </c>
      <c r="Z567" s="10">
        <f t="shared" si="127"/>
        <v>457382.56029896764</v>
      </c>
      <c r="AB567" s="10"/>
    </row>
    <row r="568" spans="1:28" x14ac:dyDescent="0.55000000000000004">
      <c r="A568" s="3">
        <v>6563</v>
      </c>
      <c r="B568" s="3" t="s">
        <v>1115</v>
      </c>
      <c r="C568" s="3" t="s">
        <v>1055</v>
      </c>
      <c r="D568" s="9" t="s">
        <v>1116</v>
      </c>
      <c r="E568" s="10">
        <f t="shared" si="120"/>
        <v>626806.55670727091</v>
      </c>
      <c r="F568" s="11">
        <f t="shared" si="121"/>
        <v>3.3155924389111032E-3</v>
      </c>
      <c r="G568" s="10">
        <f t="shared" si="128"/>
        <v>147105.1565210922</v>
      </c>
      <c r="H568" s="11">
        <f t="shared" si="122"/>
        <v>7.7813599661171178E-4</v>
      </c>
      <c r="I568" s="11">
        <v>3.7880075497570705E-3</v>
      </c>
      <c r="J568" s="12">
        <f t="shared" si="129"/>
        <v>-4.7241511084596729E-4</v>
      </c>
      <c r="K568" s="38">
        <f t="shared" si="130"/>
        <v>9.1700000000000004E-2</v>
      </c>
      <c r="L568" s="38">
        <f t="shared" si="131"/>
        <v>0</v>
      </c>
      <c r="M568" s="38">
        <f t="shared" si="132"/>
        <v>9.1700000000000004E-2</v>
      </c>
      <c r="N568" s="10">
        <f t="shared" si="133"/>
        <v>0</v>
      </c>
      <c r="O568" s="13">
        <f t="shared" si="123"/>
        <v>0</v>
      </c>
      <c r="P568" s="43">
        <f t="shared" si="134"/>
        <v>147105.1565210922</v>
      </c>
      <c r="Q568" s="44">
        <f t="shared" si="124"/>
        <v>7.7813599661171178E-4</v>
      </c>
      <c r="R568" s="10">
        <v>6773349.4699999997</v>
      </c>
      <c r="S568" s="10">
        <v>1070398.94</v>
      </c>
      <c r="T568" s="10">
        <v>0</v>
      </c>
      <c r="U568" s="10"/>
      <c r="V568" s="10">
        <v>624894.3600000001</v>
      </c>
      <c r="W568" s="10">
        <v>0</v>
      </c>
      <c r="X568" s="10">
        <f t="shared" si="125"/>
        <v>626806.55670727091</v>
      </c>
      <c r="Y568" s="10">
        <f t="shared" si="126"/>
        <v>0</v>
      </c>
      <c r="Z568" s="10">
        <f t="shared" si="127"/>
        <v>147105.1565210922</v>
      </c>
      <c r="AB568" s="10"/>
    </row>
    <row r="569" spans="1:28" x14ac:dyDescent="0.55000000000000004">
      <c r="A569" s="3">
        <v>6766</v>
      </c>
      <c r="B569" s="3" t="s">
        <v>1117</v>
      </c>
      <c r="C569" s="3" t="s">
        <v>1055</v>
      </c>
      <c r="D569" s="9" t="s">
        <v>1118</v>
      </c>
      <c r="E569" s="10">
        <f t="shared" si="120"/>
        <v>147821.43837735668</v>
      </c>
      <c r="F569" s="11">
        <f t="shared" si="121"/>
        <v>7.8192488280211074E-4</v>
      </c>
      <c r="G569" s="10">
        <f t="shared" si="128"/>
        <v>34692.19585689409</v>
      </c>
      <c r="H569" s="11">
        <f t="shared" si="122"/>
        <v>1.8350985809176821E-4</v>
      </c>
      <c r="I569" s="11">
        <v>8.0921182586496518E-4</v>
      </c>
      <c r="J569" s="12">
        <f t="shared" si="129"/>
        <v>-2.7286943062854434E-5</v>
      </c>
      <c r="K569" s="38">
        <f t="shared" si="130"/>
        <v>9.1700000000000004E-2</v>
      </c>
      <c r="L569" s="38">
        <f t="shared" si="131"/>
        <v>0</v>
      </c>
      <c r="M569" s="38">
        <f t="shared" si="132"/>
        <v>9.1700000000000004E-2</v>
      </c>
      <c r="N569" s="10">
        <f t="shared" si="133"/>
        <v>0</v>
      </c>
      <c r="O569" s="13">
        <f t="shared" si="123"/>
        <v>0</v>
      </c>
      <c r="P569" s="43">
        <f t="shared" si="134"/>
        <v>34692.19585689409</v>
      </c>
      <c r="Q569" s="44">
        <f t="shared" si="124"/>
        <v>1.8350985809176821E-4</v>
      </c>
      <c r="R569" s="10">
        <v>1607092.48</v>
      </c>
      <c r="S569" s="10">
        <v>130551.7</v>
      </c>
      <c r="T569" s="10">
        <v>0</v>
      </c>
      <c r="U569" s="10"/>
      <c r="V569" s="10">
        <v>147370.48000000001</v>
      </c>
      <c r="W569" s="10">
        <v>0</v>
      </c>
      <c r="X569" s="10">
        <f t="shared" si="125"/>
        <v>147821.43837735668</v>
      </c>
      <c r="Y569" s="10">
        <f t="shared" si="126"/>
        <v>0</v>
      </c>
      <c r="Z569" s="10">
        <f t="shared" si="127"/>
        <v>34692.19585689409</v>
      </c>
      <c r="AB569" s="10"/>
    </row>
    <row r="570" spans="1:28" x14ac:dyDescent="0.55000000000000004">
      <c r="A570" s="3">
        <v>6567</v>
      </c>
      <c r="B570" s="3" t="s">
        <v>1119</v>
      </c>
      <c r="C570" s="3" t="s">
        <v>1120</v>
      </c>
      <c r="D570" s="9" t="s">
        <v>1121</v>
      </c>
      <c r="E570" s="10">
        <f t="shared" si="120"/>
        <v>199622.48766857563</v>
      </c>
      <c r="F570" s="11">
        <f t="shared" si="121"/>
        <v>1.0559347276573833E-3</v>
      </c>
      <c r="G570" s="10">
        <f t="shared" si="128"/>
        <v>46849.377976959782</v>
      </c>
      <c r="H570" s="11">
        <f t="shared" si="122"/>
        <v>2.4781719611245153E-4</v>
      </c>
      <c r="I570" s="11">
        <v>1.1318910680718176E-3</v>
      </c>
      <c r="J570" s="12">
        <f t="shared" si="129"/>
        <v>-7.5956340414434342E-5</v>
      </c>
      <c r="K570" s="38">
        <f t="shared" si="130"/>
        <v>9.1700000000000004E-2</v>
      </c>
      <c r="L570" s="38">
        <f t="shared" si="131"/>
        <v>0</v>
      </c>
      <c r="M570" s="38">
        <f t="shared" si="132"/>
        <v>9.1700000000000004E-2</v>
      </c>
      <c r="N570" s="10">
        <f t="shared" si="133"/>
        <v>0</v>
      </c>
      <c r="O570" s="13">
        <f t="shared" si="123"/>
        <v>0</v>
      </c>
      <c r="P570" s="43">
        <f t="shared" si="134"/>
        <v>46849.377976959782</v>
      </c>
      <c r="Q570" s="44">
        <f t="shared" si="124"/>
        <v>2.4781719611245153E-4</v>
      </c>
      <c r="R570" s="10">
        <v>2157223.41</v>
      </c>
      <c r="S570" s="10">
        <v>209838.11</v>
      </c>
      <c r="T570" s="10">
        <v>323351.2</v>
      </c>
      <c r="U570" s="10"/>
      <c r="V570" s="10">
        <v>199013.5</v>
      </c>
      <c r="W570" s="10">
        <v>0</v>
      </c>
      <c r="X570" s="10">
        <f t="shared" si="125"/>
        <v>199622.48766857563</v>
      </c>
      <c r="Y570" s="10">
        <f t="shared" si="126"/>
        <v>0</v>
      </c>
      <c r="Z570" s="10">
        <f t="shared" si="127"/>
        <v>46849.377976959782</v>
      </c>
      <c r="AB570" s="10"/>
    </row>
    <row r="571" spans="1:28" x14ac:dyDescent="0.55000000000000004">
      <c r="A571" s="3">
        <v>6647</v>
      </c>
      <c r="B571" s="3" t="s">
        <v>1122</v>
      </c>
      <c r="C571" s="3" t="s">
        <v>1120</v>
      </c>
      <c r="D571" s="9" t="s">
        <v>1123</v>
      </c>
      <c r="E571" s="10">
        <f t="shared" si="120"/>
        <v>884922.99166905438</v>
      </c>
      <c r="F571" s="11">
        <f t="shared" si="121"/>
        <v>4.6809401541834175E-3</v>
      </c>
      <c r="G571" s="10">
        <f t="shared" si="128"/>
        <v>207682.47205713915</v>
      </c>
      <c r="H571" s="11">
        <f t="shared" si="122"/>
        <v>1.0985692901240665E-3</v>
      </c>
      <c r="I571" s="11">
        <v>4.5503080941416323E-3</v>
      </c>
      <c r="J571" s="12">
        <f t="shared" si="129"/>
        <v>1.3063206004178523E-4</v>
      </c>
      <c r="K571" s="38">
        <f t="shared" si="130"/>
        <v>9.1700000000000004E-2</v>
      </c>
      <c r="L571" s="38">
        <f t="shared" si="131"/>
        <v>0</v>
      </c>
      <c r="M571" s="38">
        <f t="shared" si="132"/>
        <v>9.1700000000000004E-2</v>
      </c>
      <c r="N571" s="10">
        <f t="shared" si="133"/>
        <v>0</v>
      </c>
      <c r="O571" s="13">
        <f t="shared" si="123"/>
        <v>0</v>
      </c>
      <c r="P571" s="43">
        <f t="shared" si="134"/>
        <v>207682.47205713915</v>
      </c>
      <c r="Q571" s="44">
        <f t="shared" si="124"/>
        <v>1.0985692901240665E-3</v>
      </c>
      <c r="R571" s="10">
        <v>9612575.9199999999</v>
      </c>
      <c r="S571" s="10">
        <v>166720.03</v>
      </c>
      <c r="T571" s="10">
        <v>591231.78</v>
      </c>
      <c r="U571" s="10"/>
      <c r="V571" s="10">
        <v>882223.36</v>
      </c>
      <c r="W571" s="10">
        <v>0</v>
      </c>
      <c r="X571" s="10">
        <f t="shared" si="125"/>
        <v>884922.99166905438</v>
      </c>
      <c r="Y571" s="10">
        <f t="shared" si="126"/>
        <v>0</v>
      </c>
      <c r="Z571" s="10">
        <f t="shared" si="127"/>
        <v>207682.47205713915</v>
      </c>
      <c r="AB571" s="10"/>
    </row>
    <row r="572" spans="1:28" x14ac:dyDescent="0.55000000000000004">
      <c r="A572" s="3">
        <v>6645</v>
      </c>
      <c r="B572" s="3" t="s">
        <v>1124</v>
      </c>
      <c r="C572" s="3" t="s">
        <v>1120</v>
      </c>
      <c r="D572" s="9" t="s">
        <v>1125</v>
      </c>
      <c r="E572" s="10">
        <f t="shared" si="120"/>
        <v>6906025.7802030556</v>
      </c>
      <c r="F572" s="11">
        <f t="shared" si="121"/>
        <v>3.653051585811657E-2</v>
      </c>
      <c r="G572" s="10">
        <f t="shared" si="128"/>
        <v>1620774.3720363092</v>
      </c>
      <c r="H572" s="11">
        <f t="shared" si="122"/>
        <v>8.573342438110686E-3</v>
      </c>
      <c r="I572" s="11">
        <v>3.5119254365902894E-2</v>
      </c>
      <c r="J572" s="12">
        <f t="shared" si="129"/>
        <v>1.4112614922136765E-3</v>
      </c>
      <c r="K572" s="38">
        <f t="shared" si="130"/>
        <v>9.1700000000000004E-2</v>
      </c>
      <c r="L572" s="38">
        <f t="shared" si="131"/>
        <v>0</v>
      </c>
      <c r="M572" s="38">
        <f t="shared" si="132"/>
        <v>9.1700000000000004E-2</v>
      </c>
      <c r="N572" s="10">
        <f t="shared" si="133"/>
        <v>0</v>
      </c>
      <c r="O572" s="13">
        <f t="shared" si="123"/>
        <v>0</v>
      </c>
      <c r="P572" s="43">
        <f t="shared" si="134"/>
        <v>1620774.3720363092</v>
      </c>
      <c r="Q572" s="44">
        <f t="shared" si="124"/>
        <v>8.573342438110686E-3</v>
      </c>
      <c r="R572" s="10">
        <v>75002945</v>
      </c>
      <c r="S572" s="10">
        <v>5662379.79</v>
      </c>
      <c r="T572" s="10">
        <v>18719334.84</v>
      </c>
      <c r="U572" s="10"/>
      <c r="V572" s="10">
        <v>6884957.5899999989</v>
      </c>
      <c r="W572" s="10">
        <v>0</v>
      </c>
      <c r="X572" s="10">
        <f t="shared" si="125"/>
        <v>6906025.7802030556</v>
      </c>
      <c r="Y572" s="10">
        <f t="shared" si="126"/>
        <v>0</v>
      </c>
      <c r="Z572" s="10">
        <f t="shared" si="127"/>
        <v>1620774.3720363092</v>
      </c>
      <c r="AB572" s="10"/>
    </row>
    <row r="573" spans="1:28" x14ac:dyDescent="0.55000000000000004">
      <c r="A573" s="3">
        <v>6648</v>
      </c>
      <c r="B573" s="3" t="s">
        <v>1126</v>
      </c>
      <c r="C573" s="3" t="s">
        <v>1120</v>
      </c>
      <c r="D573" s="9" t="s">
        <v>1127</v>
      </c>
      <c r="E573" s="10">
        <f t="shared" si="120"/>
        <v>265631.7920369702</v>
      </c>
      <c r="F573" s="11">
        <f t="shared" si="121"/>
        <v>1.405101385407969E-3</v>
      </c>
      <c r="G573" s="10">
        <f t="shared" si="128"/>
        <v>62341.093797501155</v>
      </c>
      <c r="H573" s="11">
        <f t="shared" si="122"/>
        <v>3.2976307764593781E-4</v>
      </c>
      <c r="I573" s="11">
        <v>1.4342970196346368E-3</v>
      </c>
      <c r="J573" s="12">
        <f t="shared" si="129"/>
        <v>-2.9195634226667801E-5</v>
      </c>
      <c r="K573" s="38">
        <f t="shared" si="130"/>
        <v>9.1700000000000004E-2</v>
      </c>
      <c r="L573" s="38">
        <f t="shared" si="131"/>
        <v>0</v>
      </c>
      <c r="M573" s="38">
        <f t="shared" si="132"/>
        <v>9.1700000000000004E-2</v>
      </c>
      <c r="N573" s="10">
        <f t="shared" si="133"/>
        <v>0</v>
      </c>
      <c r="O573" s="13">
        <f t="shared" si="123"/>
        <v>0</v>
      </c>
      <c r="P573" s="43">
        <f t="shared" si="134"/>
        <v>62341.093797501155</v>
      </c>
      <c r="Q573" s="44">
        <f t="shared" si="124"/>
        <v>3.2976307764593781E-4</v>
      </c>
      <c r="R573" s="10">
        <v>2887908.8</v>
      </c>
      <c r="S573" s="10">
        <v>222325.38</v>
      </c>
      <c r="T573" s="10">
        <v>354101.26</v>
      </c>
      <c r="U573" s="10"/>
      <c r="V573" s="10">
        <v>264821.43</v>
      </c>
      <c r="W573" s="10">
        <v>0</v>
      </c>
      <c r="X573" s="10">
        <f t="shared" si="125"/>
        <v>265631.7920369702</v>
      </c>
      <c r="Y573" s="10">
        <f t="shared" si="126"/>
        <v>0</v>
      </c>
      <c r="Z573" s="10">
        <f t="shared" si="127"/>
        <v>62341.093797501155</v>
      </c>
      <c r="AB573" s="10"/>
    </row>
    <row r="574" spans="1:28" x14ac:dyDescent="0.55000000000000004">
      <c r="A574" s="3">
        <v>6644</v>
      </c>
      <c r="B574" s="3" t="s">
        <v>1128</v>
      </c>
      <c r="C574" s="3" t="s">
        <v>1120</v>
      </c>
      <c r="D574" s="9" t="s">
        <v>1129</v>
      </c>
      <c r="E574" s="10">
        <f t="shared" si="120"/>
        <v>6331651.3379755076</v>
      </c>
      <c r="F574" s="11">
        <f t="shared" si="121"/>
        <v>3.3492271383206228E-2</v>
      </c>
      <c r="G574" s="10">
        <f t="shared" si="128"/>
        <v>1485974.5022495955</v>
      </c>
      <c r="H574" s="11">
        <f t="shared" si="122"/>
        <v>7.8602972023063666E-3</v>
      </c>
      <c r="I574" s="11">
        <v>3.2725104847496841E-2</v>
      </c>
      <c r="J574" s="12">
        <f t="shared" si="129"/>
        <v>7.6716653570938625E-4</v>
      </c>
      <c r="K574" s="38">
        <f t="shared" si="130"/>
        <v>9.1700000000000004E-2</v>
      </c>
      <c r="L574" s="38">
        <f t="shared" si="131"/>
        <v>0</v>
      </c>
      <c r="M574" s="38">
        <f t="shared" si="132"/>
        <v>9.1700000000000004E-2</v>
      </c>
      <c r="N574" s="10">
        <f t="shared" si="133"/>
        <v>0</v>
      </c>
      <c r="O574" s="13">
        <f t="shared" si="123"/>
        <v>0</v>
      </c>
      <c r="P574" s="43">
        <f t="shared" si="134"/>
        <v>1485974.5022495955</v>
      </c>
      <c r="Q574" s="44">
        <f t="shared" si="124"/>
        <v>7.8602972023063666E-3</v>
      </c>
      <c r="R574" s="10">
        <v>68725183.810000002</v>
      </c>
      <c r="S574" s="10">
        <v>4949879.46</v>
      </c>
      <c r="T574" s="10">
        <v>9942204.6799999997</v>
      </c>
      <c r="U574" s="10"/>
      <c r="V574" s="10">
        <v>6312335.3900000006</v>
      </c>
      <c r="W574" s="10">
        <v>0</v>
      </c>
      <c r="X574" s="10">
        <f t="shared" si="125"/>
        <v>6331651.3379755076</v>
      </c>
      <c r="Y574" s="10">
        <f t="shared" si="126"/>
        <v>0</v>
      </c>
      <c r="Z574" s="10">
        <f t="shared" si="127"/>
        <v>1485974.5022495955</v>
      </c>
      <c r="AB574" s="10"/>
    </row>
    <row r="575" spans="1:28" x14ac:dyDescent="0.55000000000000004">
      <c r="A575" s="22">
        <v>6411</v>
      </c>
      <c r="B575" s="22" t="s">
        <v>1130</v>
      </c>
      <c r="C575" s="22" t="s">
        <v>342</v>
      </c>
      <c r="D575" s="23" t="s">
        <v>1131</v>
      </c>
      <c r="E575" s="24">
        <f t="shared" si="120"/>
        <v>0</v>
      </c>
      <c r="F575" s="25">
        <f t="shared" si="121"/>
        <v>0</v>
      </c>
      <c r="G575" s="24">
        <f t="shared" si="128"/>
        <v>0</v>
      </c>
      <c r="H575" s="25">
        <f t="shared" si="122"/>
        <v>0</v>
      </c>
      <c r="I575" s="25">
        <v>0</v>
      </c>
      <c r="J575" s="26">
        <f t="shared" si="129"/>
        <v>0</v>
      </c>
      <c r="K575" s="27">
        <f t="shared" si="130"/>
        <v>9.0700000000000003E-2</v>
      </c>
      <c r="L575" s="27">
        <f t="shared" si="131"/>
        <v>1E-3</v>
      </c>
      <c r="M575" s="27">
        <f t="shared" si="132"/>
        <v>9.1700000000000004E-2</v>
      </c>
      <c r="N575" s="24">
        <f t="shared" si="133"/>
        <v>0</v>
      </c>
      <c r="O575" s="28">
        <f t="shared" si="123"/>
        <v>0</v>
      </c>
      <c r="P575" s="43">
        <f t="shared" si="134"/>
        <v>0</v>
      </c>
      <c r="Q575" s="44">
        <f t="shared" si="124"/>
        <v>0</v>
      </c>
      <c r="R575" s="24">
        <v>0</v>
      </c>
      <c r="S575" s="24">
        <v>0</v>
      </c>
      <c r="T575" s="24">
        <v>0</v>
      </c>
      <c r="U575" s="24"/>
      <c r="V575" s="24">
        <v>0</v>
      </c>
      <c r="W575" s="24">
        <v>0</v>
      </c>
      <c r="X575" s="24">
        <f t="shared" si="125"/>
        <v>0</v>
      </c>
      <c r="Y575" s="24">
        <f t="shared" ref="Y575:Y581" si="135">W575/$W$585*$Y$586</f>
        <v>0</v>
      </c>
      <c r="Z575" s="24">
        <f t="shared" si="127"/>
        <v>0</v>
      </c>
      <c r="AA575" s="10"/>
      <c r="AB575" s="10"/>
    </row>
    <row r="576" spans="1:28" x14ac:dyDescent="0.55000000000000004">
      <c r="A576" s="22">
        <v>9214</v>
      </c>
      <c r="B576" s="22">
        <v>0</v>
      </c>
      <c r="C576" s="22" t="s">
        <v>342</v>
      </c>
      <c r="D576" s="23" t="s">
        <v>1132</v>
      </c>
      <c r="E576" s="24">
        <f t="shared" si="120"/>
        <v>0</v>
      </c>
      <c r="F576" s="25">
        <f t="shared" si="121"/>
        <v>0</v>
      </c>
      <c r="G576" s="24">
        <f t="shared" si="128"/>
        <v>0</v>
      </c>
      <c r="H576" s="25">
        <f t="shared" si="122"/>
        <v>0</v>
      </c>
      <c r="I576" s="25">
        <v>0</v>
      </c>
      <c r="J576" s="26">
        <f t="shared" si="129"/>
        <v>0</v>
      </c>
      <c r="K576" s="27">
        <f t="shared" si="130"/>
        <v>9.0700000000000003E-2</v>
      </c>
      <c r="L576" s="27">
        <f t="shared" si="131"/>
        <v>1E-3</v>
      </c>
      <c r="M576" s="27">
        <f t="shared" si="132"/>
        <v>9.1700000000000004E-2</v>
      </c>
      <c r="N576" s="24">
        <f t="shared" si="133"/>
        <v>0</v>
      </c>
      <c r="O576" s="28">
        <f t="shared" si="123"/>
        <v>0</v>
      </c>
      <c r="P576" s="43">
        <f t="shared" si="134"/>
        <v>0</v>
      </c>
      <c r="Q576" s="44">
        <f t="shared" si="124"/>
        <v>0</v>
      </c>
      <c r="R576" s="24">
        <v>0</v>
      </c>
      <c r="S576" s="24">
        <v>0</v>
      </c>
      <c r="T576" s="24">
        <v>0</v>
      </c>
      <c r="U576" s="24"/>
      <c r="V576" s="24">
        <v>0</v>
      </c>
      <c r="W576" s="24">
        <v>0</v>
      </c>
      <c r="X576" s="24">
        <f t="shared" si="125"/>
        <v>0</v>
      </c>
      <c r="Y576" s="24">
        <f t="shared" si="135"/>
        <v>0</v>
      </c>
      <c r="Z576" s="24">
        <f t="shared" si="127"/>
        <v>0</v>
      </c>
      <c r="AA576" s="10"/>
      <c r="AB576" s="10"/>
    </row>
    <row r="577" spans="1:35" x14ac:dyDescent="0.55000000000000004">
      <c r="A577" s="22">
        <v>6429</v>
      </c>
      <c r="B577" s="22" t="s">
        <v>1133</v>
      </c>
      <c r="C577" s="22" t="s">
        <v>342</v>
      </c>
      <c r="D577" s="23" t="s">
        <v>1134</v>
      </c>
      <c r="E577" s="24">
        <f t="shared" si="120"/>
        <v>0</v>
      </c>
      <c r="F577" s="25">
        <f t="shared" si="121"/>
        <v>0</v>
      </c>
      <c r="G577" s="24">
        <f t="shared" si="128"/>
        <v>0</v>
      </c>
      <c r="H577" s="25">
        <f t="shared" si="122"/>
        <v>0</v>
      </c>
      <c r="I577" s="25">
        <v>0</v>
      </c>
      <c r="J577" s="26">
        <f t="shared" si="129"/>
        <v>0</v>
      </c>
      <c r="K577" s="27">
        <f t="shared" si="130"/>
        <v>9.0700000000000003E-2</v>
      </c>
      <c r="L577" s="27">
        <f t="shared" si="131"/>
        <v>1E-3</v>
      </c>
      <c r="M577" s="27">
        <f t="shared" si="132"/>
        <v>9.1700000000000004E-2</v>
      </c>
      <c r="N577" s="24">
        <f t="shared" si="133"/>
        <v>0</v>
      </c>
      <c r="O577" s="28">
        <f t="shared" si="123"/>
        <v>0</v>
      </c>
      <c r="P577" s="43">
        <f t="shared" si="134"/>
        <v>0</v>
      </c>
      <c r="Q577" s="44">
        <f t="shared" si="124"/>
        <v>0</v>
      </c>
      <c r="R577" s="24">
        <v>0</v>
      </c>
      <c r="S577" s="24">
        <v>0</v>
      </c>
      <c r="T577" s="24">
        <v>0</v>
      </c>
      <c r="U577" s="24"/>
      <c r="V577" s="24">
        <v>0</v>
      </c>
      <c r="W577" s="24">
        <v>0</v>
      </c>
      <c r="X577" s="24">
        <f t="shared" si="125"/>
        <v>0</v>
      </c>
      <c r="Y577" s="24">
        <f t="shared" si="135"/>
        <v>0</v>
      </c>
      <c r="Z577" s="24">
        <f t="shared" si="127"/>
        <v>0</v>
      </c>
      <c r="AA577" s="10"/>
      <c r="AB577" s="10"/>
    </row>
    <row r="578" spans="1:35" x14ac:dyDescent="0.55000000000000004">
      <c r="A578" s="22">
        <v>6932</v>
      </c>
      <c r="B578" s="22" t="s">
        <v>1135</v>
      </c>
      <c r="C578" s="22" t="s">
        <v>571</v>
      </c>
      <c r="D578" s="23" t="s">
        <v>1136</v>
      </c>
      <c r="E578" s="24">
        <f t="shared" si="120"/>
        <v>0</v>
      </c>
      <c r="F578" s="25">
        <f t="shared" si="121"/>
        <v>0</v>
      </c>
      <c r="G578" s="24">
        <f t="shared" si="128"/>
        <v>0</v>
      </c>
      <c r="H578" s="25">
        <f t="shared" si="122"/>
        <v>0</v>
      </c>
      <c r="I578" s="25">
        <v>0</v>
      </c>
      <c r="J578" s="26">
        <f t="shared" si="129"/>
        <v>0</v>
      </c>
      <c r="K578" s="27">
        <f t="shared" si="130"/>
        <v>8.7999999999999995E-2</v>
      </c>
      <c r="L578" s="27">
        <f t="shared" si="131"/>
        <v>3.7000000000000002E-3</v>
      </c>
      <c r="M578" s="27">
        <f t="shared" si="132"/>
        <v>9.169999999999999E-2</v>
      </c>
      <c r="N578" s="24">
        <f t="shared" si="133"/>
        <v>0</v>
      </c>
      <c r="O578" s="28">
        <f t="shared" si="123"/>
        <v>0</v>
      </c>
      <c r="P578" s="43">
        <f t="shared" si="134"/>
        <v>0</v>
      </c>
      <c r="Q578" s="44">
        <f t="shared" si="124"/>
        <v>0</v>
      </c>
      <c r="R578" s="24">
        <v>0</v>
      </c>
      <c r="S578" s="24">
        <v>0</v>
      </c>
      <c r="T578" s="24">
        <v>0</v>
      </c>
      <c r="U578" s="24"/>
      <c r="V578" s="24">
        <v>0</v>
      </c>
      <c r="W578" s="24">
        <v>0</v>
      </c>
      <c r="X578" s="24">
        <f t="shared" si="125"/>
        <v>0</v>
      </c>
      <c r="Y578" s="24">
        <f t="shared" si="135"/>
        <v>0</v>
      </c>
      <c r="Z578" s="24">
        <f t="shared" si="127"/>
        <v>0</v>
      </c>
      <c r="AA578" s="10"/>
      <c r="AB578" s="10"/>
    </row>
    <row r="579" spans="1:35" x14ac:dyDescent="0.55000000000000004">
      <c r="A579" s="22">
        <v>6662</v>
      </c>
      <c r="B579" s="22" t="s">
        <v>1137</v>
      </c>
      <c r="C579" s="22" t="s">
        <v>342</v>
      </c>
      <c r="D579" s="23" t="s">
        <v>1138</v>
      </c>
      <c r="E579" s="24">
        <f t="shared" si="120"/>
        <v>0</v>
      </c>
      <c r="F579" s="25">
        <f t="shared" si="121"/>
        <v>0</v>
      </c>
      <c r="G579" s="24">
        <f t="shared" si="128"/>
        <v>0</v>
      </c>
      <c r="H579" s="25">
        <f t="shared" si="122"/>
        <v>0</v>
      </c>
      <c r="I579" s="25">
        <v>4.4342723589247448E-6</v>
      </c>
      <c r="J579" s="26">
        <f t="shared" si="129"/>
        <v>-4.4342723589247448E-6</v>
      </c>
      <c r="K579" s="27">
        <f t="shared" si="130"/>
        <v>9.0700000000000003E-2</v>
      </c>
      <c r="L579" s="27">
        <f t="shared" si="131"/>
        <v>1E-3</v>
      </c>
      <c r="M579" s="27">
        <f t="shared" si="132"/>
        <v>9.1700000000000004E-2</v>
      </c>
      <c r="N579" s="24">
        <f t="shared" si="133"/>
        <v>0</v>
      </c>
      <c r="O579" s="28">
        <f t="shared" si="123"/>
        <v>0</v>
      </c>
      <c r="P579" s="43">
        <f t="shared" si="134"/>
        <v>0</v>
      </c>
      <c r="Q579" s="44">
        <f t="shared" si="124"/>
        <v>0</v>
      </c>
      <c r="R579" s="24">
        <v>0</v>
      </c>
      <c r="S579" s="24">
        <v>0</v>
      </c>
      <c r="T579" s="24">
        <v>0</v>
      </c>
      <c r="U579" s="24"/>
      <c r="V579" s="24">
        <v>0</v>
      </c>
      <c r="W579" s="24">
        <v>0</v>
      </c>
      <c r="X579" s="24">
        <f t="shared" si="125"/>
        <v>0</v>
      </c>
      <c r="Y579" s="24">
        <f t="shared" si="135"/>
        <v>0</v>
      </c>
      <c r="Z579" s="24">
        <f t="shared" si="127"/>
        <v>0</v>
      </c>
      <c r="AA579" s="10"/>
      <c r="AB579" s="10"/>
    </row>
    <row r="580" spans="1:35" x14ac:dyDescent="0.55000000000000004">
      <c r="A580" s="22">
        <v>6357</v>
      </c>
      <c r="B580" s="22" t="s">
        <v>1139</v>
      </c>
      <c r="C580" s="22" t="s">
        <v>342</v>
      </c>
      <c r="D580" s="23" t="s">
        <v>1140</v>
      </c>
      <c r="E580" s="24">
        <f t="shared" si="120"/>
        <v>0</v>
      </c>
      <c r="F580" s="25">
        <f t="shared" si="121"/>
        <v>0</v>
      </c>
      <c r="G580" s="24">
        <f t="shared" si="128"/>
        <v>0</v>
      </c>
      <c r="H580" s="25">
        <f t="shared" si="122"/>
        <v>0</v>
      </c>
      <c r="I580" s="25">
        <v>6.8044978525045634E-5</v>
      </c>
      <c r="J580" s="26">
        <f t="shared" si="129"/>
        <v>-6.8044978525045634E-5</v>
      </c>
      <c r="K580" s="27">
        <f t="shared" si="130"/>
        <v>9.0700000000000003E-2</v>
      </c>
      <c r="L580" s="27">
        <f t="shared" si="131"/>
        <v>1E-3</v>
      </c>
      <c r="M580" s="27">
        <f t="shared" si="132"/>
        <v>9.1700000000000004E-2</v>
      </c>
      <c r="N580" s="24">
        <f t="shared" si="133"/>
        <v>0</v>
      </c>
      <c r="O580" s="28">
        <f t="shared" si="123"/>
        <v>0</v>
      </c>
      <c r="P580" s="43">
        <f t="shared" si="134"/>
        <v>0</v>
      </c>
      <c r="Q580" s="44">
        <f t="shared" si="124"/>
        <v>0</v>
      </c>
      <c r="R580" s="24">
        <v>0</v>
      </c>
      <c r="S580" s="24">
        <v>0</v>
      </c>
      <c r="T580" s="24">
        <v>0</v>
      </c>
      <c r="U580" s="24"/>
      <c r="V580" s="24">
        <v>0</v>
      </c>
      <c r="W580" s="24">
        <v>0</v>
      </c>
      <c r="X580" s="24">
        <f t="shared" si="125"/>
        <v>0</v>
      </c>
      <c r="Y580" s="24">
        <f t="shared" si="135"/>
        <v>0</v>
      </c>
      <c r="Z580" s="24">
        <f t="shared" si="127"/>
        <v>0</v>
      </c>
      <c r="AA580" s="10"/>
      <c r="AB580" s="10"/>
    </row>
    <row r="581" spans="1:35" x14ac:dyDescent="0.55000000000000004">
      <c r="A581" s="22">
        <v>6629</v>
      </c>
      <c r="B581" s="22" t="s">
        <v>1141</v>
      </c>
      <c r="C581" s="22" t="s">
        <v>571</v>
      </c>
      <c r="D581" s="23" t="s">
        <v>1142</v>
      </c>
      <c r="E581" s="24">
        <f t="shared" si="120"/>
        <v>0</v>
      </c>
      <c r="F581" s="25">
        <f t="shared" si="121"/>
        <v>0</v>
      </c>
      <c r="G581" s="24">
        <f t="shared" si="128"/>
        <v>0</v>
      </c>
      <c r="H581" s="25">
        <f t="shared" si="122"/>
        <v>0</v>
      </c>
      <c r="I581" s="25">
        <v>6.4034719392320105E-5</v>
      </c>
      <c r="J581" s="26">
        <f t="shared" si="129"/>
        <v>-6.4034719392320105E-5</v>
      </c>
      <c r="K581" s="27">
        <f t="shared" si="130"/>
        <v>8.7999999999999995E-2</v>
      </c>
      <c r="L581" s="27">
        <f t="shared" si="131"/>
        <v>3.7000000000000002E-3</v>
      </c>
      <c r="M581" s="27">
        <f t="shared" si="132"/>
        <v>9.169999999999999E-2</v>
      </c>
      <c r="N581" s="24">
        <f t="shared" si="133"/>
        <v>0</v>
      </c>
      <c r="O581" s="28">
        <f t="shared" si="123"/>
        <v>0</v>
      </c>
      <c r="P581" s="43">
        <f t="shared" si="134"/>
        <v>0</v>
      </c>
      <c r="Q581" s="44">
        <f t="shared" si="124"/>
        <v>0</v>
      </c>
      <c r="R581" s="24">
        <v>0</v>
      </c>
      <c r="S581" s="24">
        <v>0</v>
      </c>
      <c r="T581" s="24">
        <v>0</v>
      </c>
      <c r="U581" s="24"/>
      <c r="V581" s="24">
        <v>0</v>
      </c>
      <c r="W581" s="24">
        <v>0</v>
      </c>
      <c r="X581" s="24">
        <f t="shared" si="125"/>
        <v>0</v>
      </c>
      <c r="Y581" s="24">
        <f t="shared" si="135"/>
        <v>0</v>
      </c>
      <c r="Z581" s="24">
        <f t="shared" si="127"/>
        <v>0</v>
      </c>
      <c r="AA581" s="10"/>
      <c r="AB581" s="10"/>
    </row>
    <row r="582" spans="1:35" x14ac:dyDescent="0.55000000000000004">
      <c r="A582" s="22">
        <v>6340</v>
      </c>
      <c r="B582" s="22" t="s">
        <v>1143</v>
      </c>
      <c r="C582" s="22" t="s">
        <v>571</v>
      </c>
      <c r="D582" s="23" t="s">
        <v>1144</v>
      </c>
      <c r="E582" s="24">
        <f t="shared" si="120"/>
        <v>0</v>
      </c>
      <c r="F582" s="25">
        <f t="shared" si="121"/>
        <v>0</v>
      </c>
      <c r="G582" s="24">
        <f t="shared" si="128"/>
        <v>0</v>
      </c>
      <c r="H582" s="25">
        <f t="shared" si="122"/>
        <v>0</v>
      </c>
      <c r="I582" s="25">
        <v>2.5491438814630832E-6</v>
      </c>
      <c r="J582" s="26">
        <f t="shared" si="129"/>
        <v>-2.5491438814630832E-6</v>
      </c>
      <c r="K582" s="27">
        <f t="shared" si="130"/>
        <v>8.7999999999999995E-2</v>
      </c>
      <c r="L582" s="27">
        <f t="shared" si="131"/>
        <v>3.7000000000000002E-3</v>
      </c>
      <c r="M582" s="27">
        <f t="shared" si="132"/>
        <v>9.169999999999999E-2</v>
      </c>
      <c r="N582" s="24">
        <f t="shared" si="133"/>
        <v>0</v>
      </c>
      <c r="O582" s="28">
        <f t="shared" si="123"/>
        <v>0</v>
      </c>
      <c r="P582" s="43">
        <f t="shared" si="134"/>
        <v>0</v>
      </c>
      <c r="Q582" s="44">
        <f t="shared" si="124"/>
        <v>0</v>
      </c>
      <c r="R582" s="24">
        <v>0</v>
      </c>
      <c r="S582" s="24">
        <v>0</v>
      </c>
      <c r="T582" s="24">
        <v>0</v>
      </c>
      <c r="U582" s="24"/>
      <c r="V582" s="24">
        <v>0</v>
      </c>
      <c r="W582" s="24">
        <v>0</v>
      </c>
      <c r="X582" s="24">
        <f t="shared" si="125"/>
        <v>0</v>
      </c>
      <c r="Y582" s="24">
        <f>W582/$W$586*$Y$586</f>
        <v>0</v>
      </c>
      <c r="Z582" s="24">
        <f t="shared" si="127"/>
        <v>0</v>
      </c>
      <c r="AA582" s="10"/>
      <c r="AB582" s="10"/>
    </row>
    <row r="583" spans="1:35" x14ac:dyDescent="0.55000000000000004">
      <c r="A583"/>
      <c r="B583" s="9"/>
      <c r="C583" s="9"/>
      <c r="E583" s="29"/>
      <c r="F583" s="30"/>
      <c r="G583" s="30"/>
      <c r="H583" s="30"/>
      <c r="I583" s="11"/>
      <c r="J583" s="12"/>
      <c r="P583" s="42"/>
      <c r="Q583" s="42"/>
    </row>
    <row r="584" spans="1:35" x14ac:dyDescent="0.55000000000000004">
      <c r="A584"/>
      <c r="B584" s="9"/>
      <c r="C584" s="9"/>
      <c r="E584" s="31"/>
      <c r="F584" s="32"/>
      <c r="G584" s="32"/>
      <c r="H584" s="32"/>
      <c r="I584" s="12"/>
      <c r="J584" s="12"/>
      <c r="P584" s="42"/>
      <c r="Q584" s="42"/>
    </row>
    <row r="585" spans="1:35" x14ac:dyDescent="0.55000000000000004">
      <c r="A585"/>
      <c r="B585" s="9"/>
      <c r="C585" s="9"/>
      <c r="E585" s="31">
        <f>SUM(E11:E583)</f>
        <v>152057702.69501999</v>
      </c>
      <c r="F585" s="32">
        <f>SUM(F11:F583)</f>
        <v>0.80433327306314795</v>
      </c>
      <c r="G585" s="31">
        <f>SUM(G11:G583)</f>
        <v>36990429.20177152</v>
      </c>
      <c r="H585" s="32">
        <f>SUM(H11:H583)</f>
        <v>0.19566672693685203</v>
      </c>
      <c r="I585" s="12">
        <f>SUM(I11:I583)</f>
        <v>0.79512109718092838</v>
      </c>
      <c r="N585" s="33">
        <f t="shared" ref="N585:T585" si="136">SUM(N11:N583)</f>
        <v>1303739.0000000007</v>
      </c>
      <c r="O585" s="34">
        <f t="shared" si="136"/>
        <v>6.8963336845442166E-3</v>
      </c>
      <c r="P585" s="40">
        <f t="shared" si="136"/>
        <v>35683002.000000007</v>
      </c>
      <c r="Q585" s="41">
        <f t="shared" si="136"/>
        <v>0.18875088392558512</v>
      </c>
      <c r="R585" s="33">
        <f t="shared" si="136"/>
        <v>1661739640.4499996</v>
      </c>
      <c r="S585" s="33">
        <f t="shared" si="136"/>
        <v>250197848.14000013</v>
      </c>
      <c r="T585" s="33">
        <f t="shared" si="136"/>
        <v>30225281.390000001</v>
      </c>
      <c r="V585" s="33">
        <f>SUM(V11:V583)</f>
        <v>151579368.28999996</v>
      </c>
      <c r="W585" s="33">
        <f>SUM(W11:W583)</f>
        <v>1302853.95</v>
      </c>
      <c r="X585" s="33">
        <f>SUM(X11:X583)</f>
        <v>152043206.00000003</v>
      </c>
      <c r="Y585" s="33">
        <f>SUM(Y11:Y583)</f>
        <v>1303739.0000000007</v>
      </c>
      <c r="Z585" s="33">
        <f>SUM(Z11:Z583)</f>
        <v>35683002.000000007</v>
      </c>
    </row>
    <row r="586" spans="1:35" x14ac:dyDescent="0.55000000000000004">
      <c r="A586"/>
      <c r="B586" s="9"/>
      <c r="C586" s="9">
        <v>1</v>
      </c>
      <c r="I586" s="12"/>
      <c r="R586" s="33"/>
      <c r="S586" s="33"/>
      <c r="T586" s="33"/>
      <c r="V586" s="33">
        <v>151579368</v>
      </c>
      <c r="W586" s="33">
        <v>1302853.95</v>
      </c>
      <c r="X586" s="33">
        <v>152043206</v>
      </c>
      <c r="Y586" s="33">
        <v>1303739</v>
      </c>
      <c r="Z586" s="33">
        <v>35683002</v>
      </c>
    </row>
    <row r="587" spans="1:35" x14ac:dyDescent="0.55000000000000004">
      <c r="A587" s="9"/>
      <c r="B587" s="9"/>
      <c r="C587" s="9"/>
      <c r="I587" s="2"/>
      <c r="Y587" s="33"/>
      <c r="Z587" s="35"/>
    </row>
    <row r="588" spans="1:35" x14ac:dyDescent="0.55000000000000004">
      <c r="A588" s="9"/>
      <c r="B588" s="9"/>
      <c r="C588" s="9"/>
      <c r="P588" s="36"/>
      <c r="R588" s="33"/>
      <c r="S588" s="33"/>
      <c r="V588" s="33">
        <f>V585-V586</f>
        <v>0.28999996185302734</v>
      </c>
      <c r="Z588" s="37"/>
    </row>
    <row r="589" spans="1:35" x14ac:dyDescent="0.55000000000000004">
      <c r="A589" s="9"/>
      <c r="B589" s="9"/>
      <c r="C589" s="9"/>
    </row>
    <row r="590" spans="1:35" s="2" customFormat="1" x14ac:dyDescent="0.55000000000000004">
      <c r="A590" s="9"/>
      <c r="B590" s="9"/>
      <c r="C590" s="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s="2" customFormat="1" x14ac:dyDescent="0.55000000000000004">
      <c r="A591" s="9"/>
      <c r="B591" s="9"/>
      <c r="C591" s="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s="2" customFormat="1" x14ac:dyDescent="0.55000000000000004">
      <c r="A592" s="9"/>
      <c r="B592" s="9"/>
      <c r="C592" s="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s="2" customFormat="1" x14ac:dyDescent="0.55000000000000004">
      <c r="A593" s="9"/>
      <c r="B593" s="9"/>
      <c r="C593" s="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s="2" customFormat="1" x14ac:dyDescent="0.55000000000000004">
      <c r="A594" s="9"/>
      <c r="B594" s="9"/>
      <c r="C594" s="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s="2" customFormat="1" x14ac:dyDescent="0.55000000000000004">
      <c r="A595" s="9"/>
      <c r="B595" s="9"/>
      <c r="C595" s="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s="2" customFormat="1" x14ac:dyDescent="0.55000000000000004">
      <c r="A596" s="9"/>
      <c r="B596" s="9"/>
      <c r="C596" s="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s="2" customFormat="1" x14ac:dyDescent="0.55000000000000004">
      <c r="A597" s="9"/>
      <c r="B597" s="9"/>
      <c r="C597" s="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s="2" customFormat="1" x14ac:dyDescent="0.55000000000000004">
      <c r="A598" s="9"/>
      <c r="B598" s="9"/>
      <c r="C598" s="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s="2" customFormat="1" x14ac:dyDescent="0.55000000000000004">
      <c r="A599" s="9"/>
      <c r="B599" s="9"/>
      <c r="C599" s="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</sheetData>
  <autoFilter ref="A10:AI582" xr:uid="{2B6EFBA3-8F6B-4D8F-BB72-34A66505C930}"/>
  <mergeCells count="5">
    <mergeCell ref="D2:F2"/>
    <mergeCell ref="D3:F3"/>
    <mergeCell ref="D4:F4"/>
    <mergeCell ref="A7:B7"/>
    <mergeCell ref="K7:M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Allocation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Bailey</dc:creator>
  <cp:lastModifiedBy>Winterburn, Kelly</cp:lastModifiedBy>
  <dcterms:created xsi:type="dcterms:W3CDTF">2025-08-18T23:32:28Z</dcterms:created>
  <dcterms:modified xsi:type="dcterms:W3CDTF">2025-08-20T18:30:57Z</dcterms:modified>
</cp:coreProperties>
</file>